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estão Mensal - OB" sheetId="1" r:id="rId3"/>
  </sheets>
  <definedNames/>
  <calcPr/>
</workbook>
</file>

<file path=xl/sharedStrings.xml><?xml version="1.0" encoding="utf-8"?>
<sst xmlns="http://schemas.openxmlformats.org/spreadsheetml/2006/main" count="17" uniqueCount="16">
  <si>
    <r>
      <t xml:space="preserve">GESTÃO DE CAPITAL - </t>
    </r>
    <r>
      <rPr/>
      <t>BERMAN INVESTIMENTOS</t>
    </r>
  </si>
  <si>
    <t>VALORES</t>
  </si>
  <si>
    <t>Saldo Inicial</t>
  </si>
  <si>
    <t>% Operação</t>
  </si>
  <si>
    <t>Payout Médio</t>
  </si>
  <si>
    <t>Data</t>
  </si>
  <si>
    <t>Win</t>
  </si>
  <si>
    <t>Loss</t>
  </si>
  <si>
    <t>Lucro/Prejuízo</t>
  </si>
  <si>
    <t>Desenvolvido por Berman Investimentos</t>
  </si>
  <si>
    <t>ENTRADAS</t>
  </si>
  <si>
    <t>70% de assertividade</t>
  </si>
  <si>
    <t>R$100</t>
  </si>
  <si>
    <t>60% de assertividade</t>
  </si>
  <si>
    <t>10 operações por mês</t>
  </si>
  <si>
    <t>100 operações por mês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</si>
</sst>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R$ -416]#,##0.00"/>
    <numFmt numFmtId="165" formatCode="dd/mm"/>
  </numFmts>
  <fonts count="10">
    <font>
      <sz val="10.0"/>
      <color rgb="FF000000"/>
      <name val="Arial"/>
    </font>
    <font>
      <b/>
      <sz val="18.0"/>
      <color rgb="FFFFFFFF"/>
      <name val="Nunito"/>
    </font>
    <font/>
    <font>
      <sz val="14.0"/>
      <color rgb="FFFFFFFF"/>
      <name val="Nunito"/>
    </font>
    <font>
      <b/>
      <sz val="12.0"/>
      <name val="Nunito"/>
    </font>
    <font>
      <name val="Nunito"/>
    </font>
    <font>
      <sz val="12.0"/>
      <name val="Nunito"/>
    </font>
    <font>
      <sz val="12.0"/>
      <color rgb="FF000000"/>
      <name val="Nunito"/>
    </font>
    <font>
      <sz val="11.0"/>
      <name val="Nunito"/>
    </font>
    <font>
      <b/>
    </font>
  </fonts>
  <fills count="5">
    <fill>
      <patternFill patternType="none"/>
    </fill>
    <fill>
      <patternFill patternType="lightGray"/>
    </fill>
    <fill>
      <patternFill patternType="solid">
        <fgColor rgb="FF232323"/>
        <bgColor rgb="FF232323"/>
      </patternFill>
    </fill>
    <fill>
      <patternFill patternType="solid">
        <fgColor rgb="FFF47F7F"/>
        <bgColor rgb="FFF47F7F"/>
      </patternFill>
    </fill>
    <fill>
      <patternFill patternType="solid">
        <fgColor rgb="FFFFFFFF"/>
        <bgColor rgb="FFFFFFFF"/>
      </patternFill>
    </fill>
  </fills>
  <borders count="31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ont="1">
      <alignment horizontal="center" readingOrder="0" vertical="center"/>
    </xf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3" fontId="4" numFmtId="0" xfId="0" applyAlignment="1" applyBorder="1" applyFill="1" applyFont="1">
      <alignment horizontal="center" readingOrder="0" vertical="center"/>
    </xf>
    <xf borderId="11" fillId="3" fontId="4" numFmtId="0" xfId="0" applyAlignment="1" applyBorder="1" applyFont="1">
      <alignment horizontal="center" readingOrder="0" vertical="center"/>
    </xf>
    <xf borderId="12" fillId="3" fontId="4" numFmtId="0" xfId="0" applyAlignment="1" applyBorder="1" applyFont="1">
      <alignment horizontal="center" readingOrder="0" vertical="center"/>
    </xf>
    <xf borderId="13" fillId="3" fontId="4" numFmtId="0" xfId="0" applyAlignment="1" applyBorder="1" applyFont="1">
      <alignment horizontal="center" readingOrder="0" vertical="center"/>
    </xf>
    <xf borderId="14" fillId="0" fontId="2" numFmtId="0" xfId="0" applyBorder="1" applyFont="1"/>
    <xf borderId="15" fillId="3" fontId="4" numFmtId="0" xfId="0" applyAlignment="1" applyBorder="1" applyFont="1">
      <alignment horizontal="center" readingOrder="0" vertical="center"/>
    </xf>
    <xf borderId="15" fillId="3" fontId="4" numFmtId="164" xfId="0" applyAlignment="1" applyBorder="1" applyFont="1" applyNumberFormat="1">
      <alignment horizontal="center" readingOrder="0" vertical="center"/>
    </xf>
    <xf borderId="16" fillId="0" fontId="2" numFmtId="0" xfId="0" applyBorder="1" applyFont="1"/>
    <xf borderId="17" fillId="0" fontId="5" numFmtId="164" xfId="0" applyAlignment="1" applyBorder="1" applyFont="1" applyNumberFormat="1">
      <alignment horizontal="center" readingOrder="0" vertical="center"/>
    </xf>
    <xf borderId="18" fillId="0" fontId="5" numFmtId="10" xfId="0" applyAlignment="1" applyBorder="1" applyFont="1" applyNumberFormat="1">
      <alignment horizontal="center" readingOrder="0" vertical="center"/>
    </xf>
    <xf borderId="19" fillId="0" fontId="5" numFmtId="9" xfId="0" applyAlignment="1" applyBorder="1" applyFont="1" applyNumberFormat="1">
      <alignment horizontal="center" readingOrder="0" vertical="center"/>
    </xf>
    <xf borderId="13" fillId="0" fontId="6" numFmtId="165" xfId="0" applyAlignment="1" applyBorder="1" applyFont="1" applyNumberFormat="1">
      <alignment horizontal="center" readingOrder="0" vertical="center"/>
    </xf>
    <xf borderId="15" fillId="0" fontId="6" numFmtId="164" xfId="0" applyAlignment="1" applyBorder="1" applyFont="1" applyNumberFormat="1">
      <alignment horizontal="center" readingOrder="0" vertical="center"/>
    </xf>
    <xf borderId="11" fillId="0" fontId="7" numFmtId="2" xfId="0" applyAlignment="1" applyBorder="1" applyFont="1" applyNumberFormat="1">
      <alignment horizontal="center" readingOrder="0"/>
    </xf>
    <xf borderId="0" fillId="0" fontId="2" numFmtId="0" xfId="0" applyAlignment="1" applyFont="1">
      <alignment horizontal="center" readingOrder="0"/>
    </xf>
    <xf borderId="15" fillId="0" fontId="6" numFmtId="164" xfId="0" applyAlignment="1" applyBorder="1" applyFont="1" applyNumberFormat="1">
      <alignment horizontal="center" readingOrder="0" vertical="center"/>
    </xf>
    <xf borderId="0" fillId="4" fontId="2" numFmtId="0" xfId="0" applyFill="1" applyFont="1"/>
    <xf borderId="20" fillId="0" fontId="5" numFmtId="0" xfId="0" applyAlignment="1" applyBorder="1" applyFont="1">
      <alignment horizontal="center" readingOrder="0" vertical="center"/>
    </xf>
    <xf borderId="21" fillId="0" fontId="2" numFmtId="0" xfId="0" applyBorder="1" applyFont="1"/>
    <xf borderId="22" fillId="0" fontId="2" numFmtId="0" xfId="0" applyBorder="1" applyFont="1"/>
    <xf borderId="23" fillId="0" fontId="6" numFmtId="164" xfId="0" applyAlignment="1" applyBorder="1" applyFont="1" applyNumberFormat="1">
      <alignment horizontal="center"/>
    </xf>
    <xf borderId="8" fillId="0" fontId="6" numFmtId="164" xfId="0" applyAlignment="1" applyBorder="1" applyFont="1" applyNumberFormat="1">
      <alignment horizontal="center"/>
    </xf>
    <xf borderId="24" fillId="0" fontId="2" numFmtId="0" xfId="0" applyBorder="1" applyFont="1"/>
    <xf borderId="25" fillId="0" fontId="6" numFmtId="165" xfId="0" applyAlignment="1" applyBorder="1" applyFont="1" applyNumberFormat="1">
      <alignment horizontal="center" readingOrder="0" vertical="center"/>
    </xf>
    <xf borderId="26" fillId="0" fontId="2" numFmtId="0" xfId="0" applyBorder="1" applyFont="1"/>
    <xf borderId="27" fillId="0" fontId="6" numFmtId="164" xfId="0" applyAlignment="1" applyBorder="1" applyFont="1" applyNumberFormat="1">
      <alignment horizontal="center" readingOrder="0" vertical="center"/>
    </xf>
    <xf borderId="28" fillId="0" fontId="6" numFmtId="164" xfId="0" applyAlignment="1" applyBorder="1" applyFont="1" applyNumberFormat="1">
      <alignment horizontal="center"/>
    </xf>
    <xf borderId="29" fillId="0" fontId="2" numFmtId="0" xfId="0" applyBorder="1" applyFont="1"/>
    <xf borderId="30" fillId="0" fontId="2" numFmtId="0" xfId="0" applyBorder="1" applyFont="1"/>
    <xf borderId="0" fillId="0" fontId="2" numFmtId="2" xfId="0" applyFont="1" applyNumberFormat="1"/>
    <xf borderId="0" fillId="4" fontId="2" numFmtId="10" xfId="0" applyFont="1" applyNumberFormat="1"/>
    <xf borderId="0" fillId="4" fontId="2" numFmtId="0" xfId="0" applyAlignment="1" applyFont="1">
      <alignment readingOrder="0"/>
    </xf>
    <xf borderId="0" fillId="4" fontId="2" numFmtId="0" xfId="0" applyAlignment="1" applyFont="1">
      <alignment horizontal="center" readingOrder="0" vertical="center"/>
    </xf>
    <xf borderId="15" fillId="4" fontId="4" numFmtId="0" xfId="0" applyAlignment="1" applyBorder="1" applyFont="1">
      <alignment horizontal="center" readingOrder="0" vertical="center"/>
    </xf>
    <xf borderId="15" fillId="4" fontId="8" numFmtId="0" xfId="0" applyAlignment="1" applyBorder="1" applyFont="1">
      <alignment horizontal="center" readingOrder="0"/>
    </xf>
    <xf borderId="0" fillId="0" fontId="2" numFmtId="0" xfId="0" applyAlignment="1" applyFont="1">
      <alignment horizontal="center" readingOrder="0" vertical="center"/>
    </xf>
    <xf borderId="0" fillId="0" fontId="2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15" fillId="0" fontId="9" numFmtId="164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areaChart>
        <c:grouping val="stacked"/>
        <c:ser>
          <c:idx val="0"/>
          <c:order val="0"/>
          <c:spPr>
            <a:solidFill>
              <a:srgbClr val="F47F7F">
                <a:alpha val="50000"/>
              </a:srgbClr>
            </a:solidFill>
            <a:ln cmpd="sng" w="9525">
              <a:solidFill>
                <a:srgbClr val="F47F7F"/>
              </a:solidFill>
            </a:ln>
          </c:spPr>
          <c:val>
            <c:numRef>
              <c:f>'Gestão Mensal - OB'!$I$3:$I$33</c:f>
            </c:numRef>
          </c:val>
        </c:ser>
        <c:axId val="588605353"/>
        <c:axId val="1564743476"/>
      </c:areaChart>
      <c:catAx>
        <c:axId val="58860535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t/>
                </a:r>
              </a:p>
            </c:rich>
          </c:tx>
          <c:overlay val="0"/>
        </c:title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1564743476"/>
      </c:catAx>
      <c:valAx>
        <c:axId val="1564743476"/>
        <c:scaling>
          <c:orientation val="minMax"/>
          <c:max val="800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t/>
                </a:r>
              </a:p>
            </c:rich>
          </c:tx>
          <c:overlay val="0"/>
        </c:title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588605353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561975</xdr:colOff>
      <xdr:row>3</xdr:row>
      <xdr:rowOff>352425</xdr:rowOff>
    </xdr:from>
    <xdr:ext cx="4876800" cy="2990850"/>
    <xdr:graphicFrame>
      <xdr:nvGraphicFramePr>
        <xdr:cNvPr id="1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10</xdr:col>
      <xdr:colOff>571500</xdr:colOff>
      <xdr:row>12</xdr:row>
      <xdr:rowOff>180975</xdr:rowOff>
    </xdr:from>
    <xdr:ext cx="4876800" cy="2771775"/>
    <xdr:pic>
      <xdr:nvPicPr>
        <xdr:cNvPr id="0" name="image1.jp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1" max="11" width="8.57"/>
    <col customWidth="1" min="12" max="12" width="25.0"/>
    <col customWidth="1" min="13" max="13" width="24.86"/>
    <col customWidth="1" min="14" max="14" width="23.57"/>
  </cols>
  <sheetData>
    <row r="1" ht="48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L1" s="4" t="s">
        <v>1</v>
      </c>
      <c r="M1" s="5"/>
      <c r="N1" s="6"/>
    </row>
    <row r="2" ht="26.25" customHeight="1">
      <c r="A2" s="7"/>
      <c r="B2" s="8"/>
      <c r="C2" s="8"/>
      <c r="D2" s="8"/>
      <c r="E2" s="8"/>
      <c r="F2" s="8"/>
      <c r="G2" s="8"/>
      <c r="H2" s="8"/>
      <c r="I2" s="8"/>
      <c r="J2" s="9"/>
      <c r="L2" s="10" t="s">
        <v>2</v>
      </c>
      <c r="M2" s="11" t="s">
        <v>3</v>
      </c>
      <c r="N2" s="12" t="s">
        <v>4</v>
      </c>
    </row>
    <row r="3" ht="28.5" customHeight="1">
      <c r="A3" s="13" t="s">
        <v>5</v>
      </c>
      <c r="B3" s="14"/>
      <c r="C3" s="15" t="s">
        <v>2</v>
      </c>
      <c r="D3" s="14"/>
      <c r="E3" s="11" t="s">
        <v>6</v>
      </c>
      <c r="F3" s="11" t="s">
        <v>7</v>
      </c>
      <c r="G3" s="15" t="s">
        <v>8</v>
      </c>
      <c r="H3" s="14"/>
      <c r="I3" s="16">
        <f>L3</f>
        <v>700</v>
      </c>
      <c r="J3" s="17"/>
      <c r="L3" s="18">
        <v>700.0</v>
      </c>
      <c r="M3" s="19">
        <v>0.01</v>
      </c>
      <c r="N3" s="20">
        <v>0.87</v>
      </c>
    </row>
    <row r="4" ht="28.5" customHeight="1">
      <c r="A4" s="21">
        <v>43591.0</v>
      </c>
      <c r="B4" s="14"/>
      <c r="C4" s="22">
        <f>L3</f>
        <v>700</v>
      </c>
      <c r="D4" s="14"/>
      <c r="E4" s="23">
        <v>0.0</v>
      </c>
      <c r="F4" s="23">
        <v>1.0</v>
      </c>
      <c r="G4" s="22">
        <f>(E4*M3*L3*N3)-(F4*M3*L3)</f>
        <v>-7</v>
      </c>
      <c r="H4" s="14"/>
      <c r="I4" s="22">
        <f t="shared" ref="I4:I33" si="1">C4+G4</f>
        <v>693</v>
      </c>
      <c r="J4" s="17"/>
      <c r="O4" s="24"/>
      <c r="P4" s="24"/>
    </row>
    <row r="5" ht="28.5" customHeight="1">
      <c r="A5" s="21">
        <v>43467.0</v>
      </c>
      <c r="B5" s="14"/>
      <c r="C5" s="22">
        <f t="shared" ref="C5:C33" si="2">I4</f>
        <v>693</v>
      </c>
      <c r="D5" s="14"/>
      <c r="E5" s="23">
        <v>2.0</v>
      </c>
      <c r="F5" s="23">
        <v>0.0</v>
      </c>
      <c r="G5" s="25">
        <f>(E5*M3*L3*N3)-(F5*M3*L3)</f>
        <v>12.18</v>
      </c>
      <c r="H5" s="14"/>
      <c r="I5" s="22">
        <f t="shared" si="1"/>
        <v>705.18</v>
      </c>
      <c r="J5" s="17"/>
    </row>
    <row r="6" ht="28.5" customHeight="1">
      <c r="A6" s="21">
        <v>43468.0</v>
      </c>
      <c r="B6" s="14"/>
      <c r="C6" s="22">
        <f t="shared" si="2"/>
        <v>705.18</v>
      </c>
      <c r="D6" s="14"/>
      <c r="E6" s="23">
        <v>2.0</v>
      </c>
      <c r="F6" s="23">
        <v>0.0</v>
      </c>
      <c r="G6" s="22">
        <f>(E6*M3*L3*N3)-(F6*M3*L3)</f>
        <v>12.18</v>
      </c>
      <c r="H6" s="14"/>
      <c r="I6" s="22">
        <f t="shared" si="1"/>
        <v>717.36</v>
      </c>
      <c r="J6" s="17"/>
    </row>
    <row r="7" ht="28.5" customHeight="1">
      <c r="A7" s="21">
        <v>43469.0</v>
      </c>
      <c r="B7" s="14"/>
      <c r="C7" s="22">
        <f t="shared" si="2"/>
        <v>717.36</v>
      </c>
      <c r="D7" s="14"/>
      <c r="E7" s="23">
        <v>0.0</v>
      </c>
      <c r="F7" s="23">
        <v>1.0</v>
      </c>
      <c r="G7" s="22">
        <f>(E7*M3*L3*N3)-(F7*M3*L3)</f>
        <v>-7</v>
      </c>
      <c r="H7" s="14"/>
      <c r="I7" s="22">
        <f t="shared" si="1"/>
        <v>710.36</v>
      </c>
      <c r="J7" s="17"/>
    </row>
    <row r="8" ht="30.0" customHeight="1">
      <c r="A8" s="21">
        <v>43470.0</v>
      </c>
      <c r="B8" s="14"/>
      <c r="C8" s="22">
        <f t="shared" si="2"/>
        <v>710.36</v>
      </c>
      <c r="D8" s="14"/>
      <c r="E8" s="23">
        <v>1.0</v>
      </c>
      <c r="F8" s="23">
        <v>1.0</v>
      </c>
      <c r="G8" s="22">
        <f>(E8*M3*L3*N3)-(F8*M3*L3)</f>
        <v>-0.91</v>
      </c>
      <c r="H8" s="14"/>
      <c r="I8" s="22">
        <f t="shared" si="1"/>
        <v>709.45</v>
      </c>
      <c r="J8" s="17"/>
    </row>
    <row r="9" ht="30.0" customHeight="1">
      <c r="A9" s="21">
        <v>43471.0</v>
      </c>
      <c r="B9" s="14"/>
      <c r="C9" s="22">
        <f t="shared" si="2"/>
        <v>709.45</v>
      </c>
      <c r="D9" s="14"/>
      <c r="E9" s="23">
        <v>2.0</v>
      </c>
      <c r="F9" s="23">
        <v>0.0</v>
      </c>
      <c r="G9" s="22">
        <f>(E9*M3*L3*N3)-(F9*M3*L3)</f>
        <v>12.18</v>
      </c>
      <c r="H9" s="14"/>
      <c r="I9" s="22">
        <f t="shared" si="1"/>
        <v>721.63</v>
      </c>
      <c r="J9" s="17"/>
    </row>
    <row r="10" ht="30.0" customHeight="1">
      <c r="A10" s="21">
        <v>43472.0</v>
      </c>
      <c r="B10" s="14"/>
      <c r="C10" s="22">
        <f t="shared" si="2"/>
        <v>721.63</v>
      </c>
      <c r="D10" s="14"/>
      <c r="E10" s="23">
        <v>0.0</v>
      </c>
      <c r="F10" s="23">
        <v>1.0</v>
      </c>
      <c r="G10" s="22">
        <f>(E10*M3*L3*N3)-(F10*M3*L3)</f>
        <v>-7</v>
      </c>
      <c r="H10" s="14"/>
      <c r="I10" s="22">
        <f t="shared" si="1"/>
        <v>714.63</v>
      </c>
      <c r="J10" s="17"/>
    </row>
    <row r="11" ht="30.0" customHeight="1">
      <c r="A11" s="21">
        <v>43473.0</v>
      </c>
      <c r="B11" s="14"/>
      <c r="C11" s="22">
        <f t="shared" si="2"/>
        <v>714.63</v>
      </c>
      <c r="D11" s="14"/>
      <c r="E11" s="23">
        <v>0.0</v>
      </c>
      <c r="F11" s="23">
        <v>1.0</v>
      </c>
      <c r="G11" s="22">
        <f>(E11*M3*L3*N3)-(F11*M3*L3)</f>
        <v>-7</v>
      </c>
      <c r="H11" s="14"/>
      <c r="I11" s="22">
        <f t="shared" si="1"/>
        <v>707.63</v>
      </c>
      <c r="J11" s="17"/>
      <c r="S11" s="26"/>
      <c r="T11" s="26"/>
      <c r="U11" s="26"/>
    </row>
    <row r="12" ht="30.0" customHeight="1">
      <c r="A12" s="21">
        <v>43474.0</v>
      </c>
      <c r="B12" s="14"/>
      <c r="C12" s="22">
        <f t="shared" si="2"/>
        <v>707.63</v>
      </c>
      <c r="D12" s="14"/>
      <c r="E12" s="23">
        <v>0.0</v>
      </c>
      <c r="F12" s="23">
        <v>1.0</v>
      </c>
      <c r="G12" s="22">
        <f>(E12*M3*L3*N3)-(F12*M3*L3)</f>
        <v>-7</v>
      </c>
      <c r="H12" s="14"/>
      <c r="I12" s="22">
        <f t="shared" si="1"/>
        <v>700.63</v>
      </c>
      <c r="J12" s="17"/>
      <c r="S12" s="26"/>
      <c r="T12" s="26"/>
      <c r="U12" s="26"/>
    </row>
    <row r="13" ht="30.0" customHeight="1">
      <c r="A13" s="21">
        <v>43475.0</v>
      </c>
      <c r="B13" s="14"/>
      <c r="C13" s="22">
        <f t="shared" si="2"/>
        <v>700.63</v>
      </c>
      <c r="D13" s="14"/>
      <c r="E13" s="23">
        <v>0.0</v>
      </c>
      <c r="F13" s="23">
        <v>1.0</v>
      </c>
      <c r="G13" s="22">
        <f>(E13*M3*L3*N3)-(F13*M3*L3)</f>
        <v>-7</v>
      </c>
      <c r="H13" s="14"/>
      <c r="I13" s="22">
        <f t="shared" si="1"/>
        <v>693.63</v>
      </c>
      <c r="J13" s="17"/>
      <c r="S13" s="26"/>
      <c r="T13" s="26"/>
      <c r="U13" s="26"/>
    </row>
    <row r="14" ht="30.0" customHeight="1">
      <c r="A14" s="21">
        <v>43476.0</v>
      </c>
      <c r="B14" s="14"/>
      <c r="C14" s="22">
        <f t="shared" si="2"/>
        <v>693.63</v>
      </c>
      <c r="D14" s="14"/>
      <c r="E14" s="23">
        <v>1.0</v>
      </c>
      <c r="F14" s="23">
        <v>1.0</v>
      </c>
      <c r="G14" s="22">
        <f>(E14*M3*L3*N3)-(F14*M3*L3)</f>
        <v>-0.91</v>
      </c>
      <c r="H14" s="14"/>
      <c r="I14" s="22">
        <f t="shared" si="1"/>
        <v>692.72</v>
      </c>
      <c r="J14" s="17"/>
      <c r="S14" s="26"/>
      <c r="T14" s="26"/>
      <c r="U14" s="26"/>
    </row>
    <row r="15" ht="30.0" customHeight="1">
      <c r="A15" s="21">
        <v>43477.0</v>
      </c>
      <c r="B15" s="14"/>
      <c r="C15" s="22">
        <f t="shared" si="2"/>
        <v>692.72</v>
      </c>
      <c r="D15" s="14"/>
      <c r="E15" s="23">
        <v>2.0</v>
      </c>
      <c r="F15" s="23">
        <v>0.0</v>
      </c>
      <c r="G15" s="22">
        <f>(E15*M3*L3*N3)-(F15*M3*L3)</f>
        <v>12.18</v>
      </c>
      <c r="H15" s="14"/>
      <c r="I15" s="22">
        <f t="shared" si="1"/>
        <v>704.9</v>
      </c>
      <c r="J15" s="17"/>
      <c r="S15" s="26"/>
      <c r="T15" s="26"/>
      <c r="U15" s="26"/>
    </row>
    <row r="16" ht="30.0" customHeight="1">
      <c r="A16" s="21">
        <v>43478.0</v>
      </c>
      <c r="B16" s="14"/>
      <c r="C16" s="22">
        <f t="shared" si="2"/>
        <v>704.9</v>
      </c>
      <c r="D16" s="14"/>
      <c r="E16" s="23">
        <v>0.0</v>
      </c>
      <c r="F16" s="23">
        <v>1.0</v>
      </c>
      <c r="G16" s="22">
        <f>(E16*M3*L3*N3)-(F16*M3*L3)</f>
        <v>-7</v>
      </c>
      <c r="H16" s="14"/>
      <c r="I16" s="22">
        <f t="shared" si="1"/>
        <v>697.9</v>
      </c>
      <c r="J16" s="17"/>
      <c r="S16" s="26"/>
      <c r="T16" s="26"/>
      <c r="U16" s="26"/>
    </row>
    <row r="17" ht="30.0" customHeight="1">
      <c r="A17" s="21">
        <v>43479.0</v>
      </c>
      <c r="B17" s="14"/>
      <c r="C17" s="22">
        <f t="shared" si="2"/>
        <v>697.9</v>
      </c>
      <c r="D17" s="14"/>
      <c r="E17" s="23">
        <v>2.0</v>
      </c>
      <c r="F17" s="23">
        <v>0.0</v>
      </c>
      <c r="G17" s="22">
        <f>(E17*M3*L3*N3)-(F17*M3*L3)</f>
        <v>12.18</v>
      </c>
      <c r="H17" s="14"/>
      <c r="I17" s="22">
        <f t="shared" si="1"/>
        <v>710.08</v>
      </c>
      <c r="J17" s="17"/>
      <c r="S17" s="26"/>
      <c r="T17" s="26"/>
      <c r="U17" s="26"/>
    </row>
    <row r="18" ht="30.0" customHeight="1">
      <c r="A18" s="21">
        <v>43480.0</v>
      </c>
      <c r="B18" s="14"/>
      <c r="C18" s="22">
        <f t="shared" si="2"/>
        <v>710.08</v>
      </c>
      <c r="D18" s="14"/>
      <c r="E18" s="23">
        <v>2.0</v>
      </c>
      <c r="F18" s="23">
        <v>0.0</v>
      </c>
      <c r="G18" s="22">
        <f>(E18*M3*L3*N3)-(F18*M3*L3)</f>
        <v>12.18</v>
      </c>
      <c r="H18" s="14"/>
      <c r="I18" s="22">
        <f t="shared" si="1"/>
        <v>722.26</v>
      </c>
      <c r="J18" s="17"/>
      <c r="S18" s="26"/>
      <c r="T18" s="26"/>
      <c r="U18" s="26"/>
    </row>
    <row r="19" ht="30.0" customHeight="1">
      <c r="A19" s="21">
        <v>43481.0</v>
      </c>
      <c r="B19" s="14"/>
      <c r="C19" s="22">
        <f t="shared" si="2"/>
        <v>722.26</v>
      </c>
      <c r="D19" s="14"/>
      <c r="E19" s="23">
        <v>2.0</v>
      </c>
      <c r="F19" s="23">
        <v>0.0</v>
      </c>
      <c r="G19" s="22">
        <f>(E19*M3*L3*N3)-(F19*M3*L3)</f>
        <v>12.18</v>
      </c>
      <c r="H19" s="14"/>
      <c r="I19" s="22">
        <f t="shared" si="1"/>
        <v>734.44</v>
      </c>
      <c r="J19" s="17"/>
      <c r="S19" s="26"/>
      <c r="T19" s="26"/>
      <c r="U19" s="26"/>
    </row>
    <row r="20" ht="30.0" customHeight="1">
      <c r="A20" s="21">
        <v>43482.0</v>
      </c>
      <c r="B20" s="14"/>
      <c r="C20" s="22">
        <f t="shared" si="2"/>
        <v>734.44</v>
      </c>
      <c r="D20" s="14"/>
      <c r="E20" s="23">
        <v>2.0</v>
      </c>
      <c r="F20" s="23">
        <v>0.0</v>
      </c>
      <c r="G20" s="22">
        <f>(E20*M3*L3*N3)-(F20*M3*L3)</f>
        <v>12.18</v>
      </c>
      <c r="H20" s="14"/>
      <c r="I20" s="22">
        <f t="shared" si="1"/>
        <v>746.62</v>
      </c>
      <c r="J20" s="17"/>
      <c r="S20" s="26"/>
      <c r="T20" s="26"/>
      <c r="U20" s="26"/>
    </row>
    <row r="21" ht="30.0" customHeight="1">
      <c r="A21" s="21">
        <v>43483.0</v>
      </c>
      <c r="B21" s="14"/>
      <c r="C21" s="22">
        <f t="shared" si="2"/>
        <v>746.62</v>
      </c>
      <c r="D21" s="14"/>
      <c r="E21" s="23">
        <v>0.0</v>
      </c>
      <c r="F21" s="23">
        <v>1.0</v>
      </c>
      <c r="G21" s="22">
        <f>(E21*M3*L3*N3)-(F21*M3*L3)</f>
        <v>-7</v>
      </c>
      <c r="H21" s="14"/>
      <c r="I21" s="22">
        <f t="shared" si="1"/>
        <v>739.62</v>
      </c>
      <c r="J21" s="17"/>
      <c r="L21" s="27" t="s">
        <v>9</v>
      </c>
      <c r="M21" s="28"/>
      <c r="N21" s="29"/>
      <c r="S21" s="26"/>
      <c r="T21" s="26"/>
      <c r="U21" s="26"/>
    </row>
    <row r="22" ht="30.0" customHeight="1">
      <c r="A22" s="21">
        <v>43484.0</v>
      </c>
      <c r="B22" s="14"/>
      <c r="C22" s="22">
        <f t="shared" si="2"/>
        <v>739.62</v>
      </c>
      <c r="D22" s="14"/>
      <c r="E22" s="23">
        <v>0.0</v>
      </c>
      <c r="F22" s="23">
        <v>1.0</v>
      </c>
      <c r="G22" s="22">
        <f>(E22*M3*L3*N3)-(F22*M3*L3)</f>
        <v>-7</v>
      </c>
      <c r="H22" s="14"/>
      <c r="I22" s="22">
        <f t="shared" si="1"/>
        <v>732.62</v>
      </c>
      <c r="J22" s="17"/>
      <c r="S22" s="26"/>
      <c r="T22" s="26"/>
      <c r="U22" s="26"/>
    </row>
    <row r="23" ht="30.0" customHeight="1">
      <c r="A23" s="21">
        <v>43485.0</v>
      </c>
      <c r="B23" s="14"/>
      <c r="C23" s="22">
        <f t="shared" si="2"/>
        <v>732.62</v>
      </c>
      <c r="D23" s="14"/>
      <c r="E23" s="23">
        <v>0.0</v>
      </c>
      <c r="F23" s="23">
        <v>1.0</v>
      </c>
      <c r="G23" s="22">
        <f>(E23*M3*L3*N3)-(F23*M3*L3)</f>
        <v>-7</v>
      </c>
      <c r="H23" s="14"/>
      <c r="I23" s="22">
        <f t="shared" si="1"/>
        <v>725.62</v>
      </c>
      <c r="J23" s="17"/>
      <c r="S23" s="26"/>
      <c r="T23" s="26"/>
      <c r="U23" s="26"/>
    </row>
    <row r="24" ht="27.75" customHeight="1">
      <c r="A24" s="21">
        <v>43486.0</v>
      </c>
      <c r="B24" s="14"/>
      <c r="C24" s="22">
        <f t="shared" si="2"/>
        <v>725.62</v>
      </c>
      <c r="D24" s="14"/>
      <c r="E24" s="23">
        <v>0.0</v>
      </c>
      <c r="F24" s="23">
        <v>1.0</v>
      </c>
      <c r="G24" s="30">
        <f>(E24*M3*L3*N3)-(F24*M3*L3)</f>
        <v>-7</v>
      </c>
      <c r="H24" s="14"/>
      <c r="I24" s="22">
        <f t="shared" si="1"/>
        <v>718.62</v>
      </c>
      <c r="J24" s="17"/>
      <c r="S24" s="26"/>
      <c r="T24" s="26"/>
      <c r="U24" s="26"/>
    </row>
    <row r="25" ht="27.75" customHeight="1">
      <c r="A25" s="21">
        <v>43487.0</v>
      </c>
      <c r="B25" s="14"/>
      <c r="C25" s="22">
        <f t="shared" si="2"/>
        <v>718.62</v>
      </c>
      <c r="D25" s="14"/>
      <c r="E25" s="23">
        <v>0.0</v>
      </c>
      <c r="F25" s="23">
        <v>1.0</v>
      </c>
      <c r="G25" s="31">
        <f>(E25*M3*L3*N3)-(F25*M3*L3)</f>
        <v>-7</v>
      </c>
      <c r="H25" s="32"/>
      <c r="I25" s="22">
        <f t="shared" si="1"/>
        <v>711.62</v>
      </c>
      <c r="J25" s="17"/>
      <c r="S25" s="26"/>
      <c r="T25" s="26"/>
      <c r="U25" s="26"/>
    </row>
    <row r="26" ht="27.75" customHeight="1">
      <c r="A26" s="21">
        <v>43488.0</v>
      </c>
      <c r="B26" s="14"/>
      <c r="C26" s="22">
        <f t="shared" si="2"/>
        <v>711.62</v>
      </c>
      <c r="D26" s="14"/>
      <c r="E26" s="23">
        <v>1.0</v>
      </c>
      <c r="F26" s="23">
        <v>1.0</v>
      </c>
      <c r="G26" s="31">
        <f>(E26*M3*L3*N3)-(F26*M3*L3)</f>
        <v>-0.91</v>
      </c>
      <c r="H26" s="32"/>
      <c r="I26" s="22">
        <f t="shared" si="1"/>
        <v>710.71</v>
      </c>
      <c r="J26" s="17"/>
      <c r="S26" s="26"/>
      <c r="T26" s="26"/>
      <c r="U26" s="26"/>
    </row>
    <row r="27" ht="27.75" customHeight="1">
      <c r="A27" s="21">
        <v>43489.0</v>
      </c>
      <c r="B27" s="14"/>
      <c r="C27" s="22">
        <f t="shared" si="2"/>
        <v>710.71</v>
      </c>
      <c r="D27" s="14"/>
      <c r="E27" s="23">
        <v>2.0</v>
      </c>
      <c r="F27" s="23">
        <v>0.0</v>
      </c>
      <c r="G27" s="31">
        <f>(E27*M3*L3*N3)-(F27*M3*L3)</f>
        <v>12.18</v>
      </c>
      <c r="H27" s="32"/>
      <c r="I27" s="22">
        <f t="shared" si="1"/>
        <v>722.89</v>
      </c>
      <c r="J27" s="17"/>
      <c r="S27" s="26"/>
      <c r="T27" s="26"/>
      <c r="U27" s="26"/>
    </row>
    <row r="28" ht="27.75" customHeight="1">
      <c r="A28" s="21">
        <v>43490.0</v>
      </c>
      <c r="B28" s="14"/>
      <c r="C28" s="22">
        <f t="shared" si="2"/>
        <v>722.89</v>
      </c>
      <c r="D28" s="14"/>
      <c r="E28" s="23">
        <v>2.0</v>
      </c>
      <c r="F28" s="23">
        <v>0.0</v>
      </c>
      <c r="G28" s="30">
        <f>(E28*M3*L3*N3)-(F28*M3*L3)</f>
        <v>12.18</v>
      </c>
      <c r="H28" s="14"/>
      <c r="I28" s="22">
        <f t="shared" si="1"/>
        <v>735.07</v>
      </c>
      <c r="J28" s="17"/>
      <c r="S28" s="26"/>
      <c r="T28" s="26"/>
      <c r="U28" s="26"/>
    </row>
    <row r="29" ht="27.75" customHeight="1">
      <c r="A29" s="21">
        <v>43491.0</v>
      </c>
      <c r="B29" s="14"/>
      <c r="C29" s="22">
        <f t="shared" si="2"/>
        <v>735.07</v>
      </c>
      <c r="D29" s="14"/>
      <c r="E29" s="23">
        <v>2.0</v>
      </c>
      <c r="F29" s="23">
        <v>0.0</v>
      </c>
      <c r="G29" s="31">
        <f>(E29*M3*L3*N3)-(F29*M3*L3)</f>
        <v>12.18</v>
      </c>
      <c r="H29" s="32"/>
      <c r="I29" s="22">
        <f t="shared" si="1"/>
        <v>747.25</v>
      </c>
      <c r="J29" s="17"/>
      <c r="S29" s="26"/>
      <c r="T29" s="26"/>
      <c r="U29" s="26"/>
    </row>
    <row r="30" ht="27.75" customHeight="1">
      <c r="A30" s="21">
        <v>43492.0</v>
      </c>
      <c r="B30" s="14"/>
      <c r="C30" s="22">
        <f t="shared" si="2"/>
        <v>747.25</v>
      </c>
      <c r="D30" s="14"/>
      <c r="E30" s="23">
        <v>1.0</v>
      </c>
      <c r="F30" s="23">
        <v>1.0</v>
      </c>
      <c r="G30" s="31">
        <f>(E30*M3*L3*N3)-(F30*M3*L3)</f>
        <v>-0.91</v>
      </c>
      <c r="H30" s="32"/>
      <c r="I30" s="22">
        <f t="shared" si="1"/>
        <v>746.34</v>
      </c>
      <c r="J30" s="17"/>
      <c r="S30" s="26"/>
      <c r="T30" s="26"/>
      <c r="U30" s="26"/>
    </row>
    <row r="31" ht="27.75" customHeight="1">
      <c r="A31" s="21">
        <v>43493.0</v>
      </c>
      <c r="B31" s="14"/>
      <c r="C31" s="22">
        <f t="shared" si="2"/>
        <v>746.34</v>
      </c>
      <c r="D31" s="14"/>
      <c r="E31" s="23">
        <v>1.0</v>
      </c>
      <c r="F31" s="23">
        <v>1.0</v>
      </c>
      <c r="G31" s="31">
        <f>(E31*M3*L3*N3)-(F31*M3*L3)</f>
        <v>-0.91</v>
      </c>
      <c r="H31" s="32"/>
      <c r="I31" s="22">
        <f t="shared" si="1"/>
        <v>745.43</v>
      </c>
      <c r="J31" s="17"/>
      <c r="S31" s="26"/>
      <c r="T31" s="26"/>
      <c r="U31" s="26"/>
    </row>
    <row r="32" ht="27.75" customHeight="1">
      <c r="A32" s="21">
        <v>43494.0</v>
      </c>
      <c r="B32" s="14"/>
      <c r="C32" s="22">
        <f t="shared" si="2"/>
        <v>745.43</v>
      </c>
      <c r="D32" s="14"/>
      <c r="E32" s="23">
        <v>1.0</v>
      </c>
      <c r="F32" s="23">
        <v>1.0</v>
      </c>
      <c r="G32" s="31">
        <f>(E32*M3*L3*N3)-(F32*M3*L3)</f>
        <v>-0.91</v>
      </c>
      <c r="H32" s="32"/>
      <c r="I32" s="22">
        <f t="shared" si="1"/>
        <v>744.52</v>
      </c>
      <c r="J32" s="17"/>
      <c r="S32" s="26"/>
      <c r="T32" s="26"/>
      <c r="U32" s="26"/>
    </row>
    <row r="33" ht="27.75" customHeight="1">
      <c r="A33" s="33">
        <v>43495.0</v>
      </c>
      <c r="B33" s="34"/>
      <c r="C33" s="35">
        <f t="shared" si="2"/>
        <v>744.52</v>
      </c>
      <c r="D33" s="34"/>
      <c r="E33" s="23">
        <v>2.0</v>
      </c>
      <c r="F33" s="23">
        <v>0.0</v>
      </c>
      <c r="G33" s="36">
        <f>(E33*M3*L3*N3)-(F33*M3*L3)</f>
        <v>12.18</v>
      </c>
      <c r="H33" s="37"/>
      <c r="I33" s="35">
        <f t="shared" si="1"/>
        <v>756.7</v>
      </c>
      <c r="J33" s="38"/>
      <c r="S33" s="26"/>
      <c r="T33" s="26"/>
      <c r="U33" s="26"/>
    </row>
    <row r="34">
      <c r="E34" s="39">
        <f t="shared" ref="E34:F34" si="3">SUM(E4:E33)</f>
        <v>30</v>
      </c>
      <c r="F34" s="39">
        <f t="shared" si="3"/>
        <v>18</v>
      </c>
      <c r="S34" s="26"/>
      <c r="T34" s="26"/>
      <c r="U34" s="26"/>
    </row>
    <row r="3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</row>
    <row r="36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</row>
    <row r="37">
      <c r="A37" s="26"/>
      <c r="B37" s="26"/>
      <c r="C37" s="26"/>
      <c r="D37" s="26"/>
      <c r="E37" s="26"/>
      <c r="F37" s="40">
        <f>E34/(E34+F34)</f>
        <v>0.625</v>
      </c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</row>
    <row r="38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</row>
    <row r="39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</row>
    <row r="40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</row>
    <row r="41">
      <c r="A41" s="26"/>
      <c r="B41" s="26"/>
      <c r="C41" s="26"/>
      <c r="D41" s="26"/>
      <c r="E41" s="26"/>
      <c r="F41" s="41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</row>
    <row r="4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</row>
    <row r="43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</row>
    <row r="44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</row>
    <row r="45">
      <c r="A45" s="26"/>
      <c r="B45" s="26"/>
      <c r="C45" s="26"/>
      <c r="D45" s="26"/>
      <c r="E45" s="26"/>
      <c r="F45" s="26"/>
      <c r="G45" s="42" t="s">
        <v>10</v>
      </c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</row>
    <row r="46" ht="30.75" customHeight="1">
      <c r="A46" s="26"/>
      <c r="B46" s="26"/>
      <c r="C46" s="26"/>
      <c r="D46" s="26"/>
      <c r="E46" s="43" t="s">
        <v>11</v>
      </c>
      <c r="F46" s="14"/>
      <c r="G46" s="42" t="s">
        <v>12</v>
      </c>
      <c r="H46" s="43" t="s">
        <v>13</v>
      </c>
      <c r="I46" s="14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</row>
    <row r="47">
      <c r="A47" s="26"/>
      <c r="B47" s="26"/>
      <c r="C47" s="26"/>
      <c r="D47" s="26"/>
      <c r="E47" s="44" t="s">
        <v>14</v>
      </c>
      <c r="F47" s="14"/>
      <c r="G47" s="26"/>
      <c r="H47" s="44" t="s">
        <v>15</v>
      </c>
      <c r="I47" s="14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</row>
    <row r="49">
      <c r="E49" s="24">
        <v>7.0</v>
      </c>
      <c r="F49" s="24">
        <v>3.0</v>
      </c>
      <c r="H49" s="45">
        <v>60.0</v>
      </c>
      <c r="I49" s="45">
        <v>40.0</v>
      </c>
    </row>
    <row r="50">
      <c r="E50" s="46">
        <f>87*E49</f>
        <v>609</v>
      </c>
      <c r="F50" s="46">
        <f>100*F49</f>
        <v>300</v>
      </c>
      <c r="H50" s="47">
        <f>60*87</f>
        <v>5220</v>
      </c>
      <c r="I50" s="47">
        <f>100*I49</f>
        <v>4000</v>
      </c>
    </row>
    <row r="51">
      <c r="E51" s="48">
        <f>E50-F50</f>
        <v>309</v>
      </c>
      <c r="F51" s="14"/>
      <c r="H51" s="48">
        <f>H50-I50</f>
        <v>1220</v>
      </c>
      <c r="I51" s="14"/>
    </row>
  </sheetData>
  <mergeCells count="133">
    <mergeCell ref="A10:B10"/>
    <mergeCell ref="A11:B11"/>
    <mergeCell ref="C11:D11"/>
    <mergeCell ref="G11:H11"/>
    <mergeCell ref="I11:J11"/>
    <mergeCell ref="A12:B12"/>
    <mergeCell ref="C12:D12"/>
    <mergeCell ref="A13:B13"/>
    <mergeCell ref="C13:D13"/>
    <mergeCell ref="G13:H13"/>
    <mergeCell ref="I13:J13"/>
    <mergeCell ref="C14:D14"/>
    <mergeCell ref="G14:H14"/>
    <mergeCell ref="I14:J14"/>
    <mergeCell ref="G16:H16"/>
    <mergeCell ref="I16:J16"/>
    <mergeCell ref="A14:B14"/>
    <mergeCell ref="A15:B15"/>
    <mergeCell ref="C15:D15"/>
    <mergeCell ref="G15:H15"/>
    <mergeCell ref="I15:J15"/>
    <mergeCell ref="A16:B16"/>
    <mergeCell ref="C16:D16"/>
    <mergeCell ref="G3:H3"/>
    <mergeCell ref="G4:H4"/>
    <mergeCell ref="G5:H5"/>
    <mergeCell ref="I5:J5"/>
    <mergeCell ref="G6:H6"/>
    <mergeCell ref="I6:J6"/>
    <mergeCell ref="G7:H7"/>
    <mergeCell ref="I7:J7"/>
    <mergeCell ref="A1:J2"/>
    <mergeCell ref="L1:N1"/>
    <mergeCell ref="A3:B3"/>
    <mergeCell ref="C3:D3"/>
    <mergeCell ref="I3:J3"/>
    <mergeCell ref="C4:D4"/>
    <mergeCell ref="I4:J4"/>
    <mergeCell ref="A8:B8"/>
    <mergeCell ref="C8:D8"/>
    <mergeCell ref="G8:H8"/>
    <mergeCell ref="I8:J8"/>
    <mergeCell ref="A4:B4"/>
    <mergeCell ref="A5:B5"/>
    <mergeCell ref="C5:D5"/>
    <mergeCell ref="A6:B6"/>
    <mergeCell ref="C6:D6"/>
    <mergeCell ref="A7:B7"/>
    <mergeCell ref="C7:D7"/>
    <mergeCell ref="A9:B9"/>
    <mergeCell ref="C9:D9"/>
    <mergeCell ref="G9:H9"/>
    <mergeCell ref="I9:J9"/>
    <mergeCell ref="C10:D10"/>
    <mergeCell ref="G10:H10"/>
    <mergeCell ref="I10:J10"/>
    <mergeCell ref="G12:H12"/>
    <mergeCell ref="I12:J12"/>
    <mergeCell ref="G20:H20"/>
    <mergeCell ref="I20:J20"/>
    <mergeCell ref="L21:N21"/>
    <mergeCell ref="A25:B25"/>
    <mergeCell ref="C25:D25"/>
    <mergeCell ref="G25:H25"/>
    <mergeCell ref="I25:J25"/>
    <mergeCell ref="C26:D26"/>
    <mergeCell ref="G26:H26"/>
    <mergeCell ref="I26:J26"/>
    <mergeCell ref="A26:B26"/>
    <mergeCell ref="A27:B27"/>
    <mergeCell ref="C27:D27"/>
    <mergeCell ref="G27:H27"/>
    <mergeCell ref="I27:J27"/>
    <mergeCell ref="A28:B28"/>
    <mergeCell ref="C28:D28"/>
    <mergeCell ref="A29:B29"/>
    <mergeCell ref="C29:D29"/>
    <mergeCell ref="G29:H29"/>
    <mergeCell ref="I29:J29"/>
    <mergeCell ref="C30:D30"/>
    <mergeCell ref="G30:H30"/>
    <mergeCell ref="I30:J30"/>
    <mergeCell ref="A30:B30"/>
    <mergeCell ref="A31:B31"/>
    <mergeCell ref="C31:D31"/>
    <mergeCell ref="G31:H31"/>
    <mergeCell ref="I31:J31"/>
    <mergeCell ref="A32:B32"/>
    <mergeCell ref="C32:D32"/>
    <mergeCell ref="A17:B17"/>
    <mergeCell ref="C17:D17"/>
    <mergeCell ref="G17:H17"/>
    <mergeCell ref="I17:J17"/>
    <mergeCell ref="C18:D18"/>
    <mergeCell ref="G18:H18"/>
    <mergeCell ref="I18:J18"/>
    <mergeCell ref="A18:B18"/>
    <mergeCell ref="A19:B19"/>
    <mergeCell ref="C19:D19"/>
    <mergeCell ref="G19:H19"/>
    <mergeCell ref="I19:J19"/>
    <mergeCell ref="A20:B20"/>
    <mergeCell ref="C20:D20"/>
    <mergeCell ref="A21:B21"/>
    <mergeCell ref="C21:D21"/>
    <mergeCell ref="G21:H21"/>
    <mergeCell ref="I21:J21"/>
    <mergeCell ref="C22:D22"/>
    <mergeCell ref="G22:H22"/>
    <mergeCell ref="I22:J22"/>
    <mergeCell ref="G24:H24"/>
    <mergeCell ref="I24:J24"/>
    <mergeCell ref="A22:B22"/>
    <mergeCell ref="A23:B23"/>
    <mergeCell ref="C23:D23"/>
    <mergeCell ref="G23:H23"/>
    <mergeCell ref="I23:J23"/>
    <mergeCell ref="A24:B24"/>
    <mergeCell ref="C24:D24"/>
    <mergeCell ref="G28:H28"/>
    <mergeCell ref="I28:J28"/>
    <mergeCell ref="E46:F46"/>
    <mergeCell ref="H46:I46"/>
    <mergeCell ref="E47:F47"/>
    <mergeCell ref="H47:I47"/>
    <mergeCell ref="E51:F51"/>
    <mergeCell ref="H51:I51"/>
    <mergeCell ref="G32:H32"/>
    <mergeCell ref="I32:J32"/>
    <mergeCell ref="A33:B33"/>
    <mergeCell ref="C33:D33"/>
    <mergeCell ref="G33:H33"/>
    <mergeCell ref="I33:J33"/>
  </mergeCells>
  <drawing r:id="rId1"/>
</worksheet>
</file>