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qu\Google Drive\TATTOO\"/>
    </mc:Choice>
  </mc:AlternateContent>
  <xr:revisionPtr revIDLastSave="0" documentId="13_ncr:1_{22CBC769-8117-459C-A109-D4510211559F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CÁLCULO" sheetId="1" r:id="rId1"/>
    <sheet name="CUSTOS" sheetId="2" r:id="rId2"/>
  </sheets>
  <calcPr calcId="191029"/>
</workbook>
</file>

<file path=xl/calcChain.xml><?xml version="1.0" encoding="utf-8"?>
<calcChain xmlns="http://schemas.openxmlformats.org/spreadsheetml/2006/main">
  <c r="F12" i="1" l="1"/>
  <c r="F10" i="1"/>
  <c r="F8" i="1"/>
  <c r="F6" i="1"/>
  <c r="F4" i="1"/>
  <c r="C5" i="1"/>
  <c r="C6" i="1"/>
  <c r="M25" i="2"/>
  <c r="L25" i="2"/>
  <c r="H25" i="2"/>
  <c r="E24" i="2"/>
  <c r="E23" i="2"/>
  <c r="E22" i="2"/>
  <c r="E21" i="2"/>
  <c r="E20" i="2"/>
  <c r="E19" i="2"/>
  <c r="E18" i="2"/>
  <c r="E17" i="2"/>
  <c r="E16" i="2"/>
  <c r="C17" i="1" s="1"/>
  <c r="E15" i="2"/>
  <c r="E14" i="2"/>
  <c r="E13" i="2"/>
  <c r="E12" i="2"/>
  <c r="E11" i="2"/>
  <c r="E10" i="2"/>
  <c r="E9" i="2"/>
  <c r="E8" i="2"/>
  <c r="C9" i="1" s="1"/>
  <c r="I7" i="2"/>
  <c r="E7" i="2"/>
  <c r="I6" i="2"/>
  <c r="E6" i="2"/>
  <c r="C7" i="1" s="1"/>
  <c r="I5" i="2"/>
  <c r="E5" i="2"/>
  <c r="I4" i="2"/>
  <c r="E4" i="2"/>
  <c r="N3" i="2"/>
  <c r="N25" i="2" s="1"/>
  <c r="M3" i="2"/>
  <c r="I3" i="2"/>
  <c r="I25" i="2" s="1"/>
  <c r="G4" i="1" s="1"/>
  <c r="E3" i="2"/>
  <c r="C4" i="1" s="1"/>
  <c r="C23" i="1"/>
  <c r="C22" i="1"/>
  <c r="C21" i="1"/>
  <c r="C20" i="1"/>
  <c r="C19" i="1"/>
  <c r="C18" i="1"/>
  <c r="C16" i="1"/>
  <c r="C15" i="1"/>
  <c r="C14" i="1"/>
  <c r="C13" i="1"/>
  <c r="C12" i="1"/>
  <c r="C11" i="1"/>
  <c r="C10" i="1"/>
  <c r="C8" i="1"/>
  <c r="B26" i="1" l="1"/>
</calcChain>
</file>

<file path=xl/sharedStrings.xml><?xml version="1.0" encoding="utf-8"?>
<sst xmlns="http://schemas.openxmlformats.org/spreadsheetml/2006/main" count="114" uniqueCount="69">
  <si>
    <t>CUSTOS  DOS  MATERIAIS</t>
  </si>
  <si>
    <t>CUSTOS  MENSAIS</t>
  </si>
  <si>
    <t>MATERIAIS</t>
  </si>
  <si>
    <t>CUSTOS  ANUAIS</t>
  </si>
  <si>
    <t>OUTROS</t>
  </si>
  <si>
    <t>DESCRIÇÃO</t>
  </si>
  <si>
    <t>PAGO</t>
  </si>
  <si>
    <t>TIPO</t>
  </si>
  <si>
    <t>QUANT.</t>
  </si>
  <si>
    <t>VALOR UNIT.</t>
  </si>
  <si>
    <t>HORAS</t>
  </si>
  <si>
    <t>CUSTOS FIXOS</t>
  </si>
  <si>
    <t>V. MENSAL</t>
  </si>
  <si>
    <t>V. DIÁRIO</t>
  </si>
  <si>
    <t>V. ANUAL</t>
  </si>
  <si>
    <t>***</t>
  </si>
  <si>
    <t>agulhas</t>
  </si>
  <si>
    <t>QUANT</t>
  </si>
  <si>
    <t>RESULTADO</t>
  </si>
  <si>
    <t>ESTIMADAS</t>
  </si>
  <si>
    <t>cx</t>
  </si>
  <si>
    <t>aluguel</t>
  </si>
  <si>
    <t>imp. alvará</t>
  </si>
  <si>
    <t>biqueira</t>
  </si>
  <si>
    <t>un</t>
  </si>
  <si>
    <t>energia</t>
  </si>
  <si>
    <t>batoque P</t>
  </si>
  <si>
    <t>pc</t>
  </si>
  <si>
    <t>água</t>
  </si>
  <si>
    <t>batoque M</t>
  </si>
  <si>
    <t>internet</t>
  </si>
  <si>
    <t>-------------</t>
  </si>
  <si>
    <t>batoque G</t>
  </si>
  <si>
    <t>MEI</t>
  </si>
  <si>
    <t>papel toalha</t>
  </si>
  <si>
    <t>fl</t>
  </si>
  <si>
    <t>plástico pvc</t>
  </si>
  <si>
    <t>mt</t>
  </si>
  <si>
    <t>protetor clipcoard</t>
  </si>
  <si>
    <t>tinta preta 15ml</t>
  </si>
  <si>
    <t>ml</t>
  </si>
  <si>
    <t>tinta preta 30ml</t>
  </si>
  <si>
    <t>tinta preta 120ml</t>
  </si>
  <si>
    <t>tinta preta 240ml</t>
  </si>
  <si>
    <t>tinta colorida</t>
  </si>
  <si>
    <t>clean tattoo</t>
  </si>
  <si>
    <t>vaselina</t>
  </si>
  <si>
    <t>gr</t>
  </si>
  <si>
    <t>àlcool</t>
  </si>
  <si>
    <t>luvas</t>
  </si>
  <si>
    <t>uni</t>
  </si>
  <si>
    <t xml:space="preserve">mascaras </t>
  </si>
  <si>
    <t>estencil</t>
  </si>
  <si>
    <t>outros</t>
  </si>
  <si>
    <t>out</t>
  </si>
  <si>
    <t>TOTAL</t>
  </si>
  <si>
    <t>VALOR FINAL</t>
  </si>
  <si>
    <t>TRAÇOS</t>
  </si>
  <si>
    <t>SOMBREADO</t>
  </si>
  <si>
    <t>COLORIDO</t>
  </si>
  <si>
    <t>REALISMO P&amp;B</t>
  </si>
  <si>
    <t>REALISMO COLOR</t>
  </si>
  <si>
    <t>valor hora TRÇ</t>
  </si>
  <si>
    <t>valor hora SMB</t>
  </si>
  <si>
    <t>valor hora RPB</t>
  </si>
  <si>
    <t>valor hora RCL</t>
  </si>
  <si>
    <t>valor hora COL</t>
  </si>
  <si>
    <t>ATENÇÃO: editar apenas o que estiver em azul</t>
  </si>
  <si>
    <t>ATEÇÃO:editar apenas o que estiver em azul (salvo nomes na descrição). Caso mexa nos demais, pode alterar a formula e dará erro em toda a planilha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</si>
</sst>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R$ -416]#,##0.00"/>
  </numFmts>
  <fonts count="13" x14ac:knownFonts="1">
    <font>
      <sz val="10"/>
      <color rgb="FF000000"/>
      <name val="Arial"/>
    </font>
    <font>
      <b/>
      <sz val="24"/>
      <color rgb="FFFFFF00"/>
      <name val="Arial"/>
    </font>
    <font>
      <b/>
      <sz val="12"/>
      <color rgb="FFF3F3F3"/>
      <name val="Arial"/>
    </font>
    <font>
      <b/>
      <sz val="14"/>
      <color rgb="FFFFFF00"/>
      <name val="Arial"/>
    </font>
    <font>
      <b/>
      <sz val="10"/>
      <color rgb="FFFFFFFF"/>
      <name val="Arial"/>
    </font>
    <font>
      <b/>
      <sz val="10"/>
      <color rgb="FFF3F3F3"/>
      <name val="Arial"/>
    </font>
    <font>
      <sz val="10"/>
      <name val="Arial"/>
    </font>
    <font>
      <b/>
      <sz val="10"/>
      <name val="Arial"/>
    </font>
    <font>
      <b/>
      <sz val="10"/>
      <color rgb="FF0000FF"/>
      <name val="Arial"/>
    </font>
    <font>
      <b/>
      <sz val="22"/>
      <color rgb="FFFFFF00"/>
      <name val="Arial"/>
    </font>
    <font>
      <b/>
      <sz val="22"/>
      <color rgb="FFF3F3F3"/>
      <name val="Arial"/>
    </font>
    <font>
      <sz val="10"/>
      <color rgb="FF0070C0"/>
      <name val="Arial"/>
      <family val="2"/>
    </font>
    <font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666666"/>
        <bgColor rgb="FF666666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274E13"/>
        <bgColor rgb="FF274E13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8761D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3" borderId="0" xfId="0" applyFont="1" applyFill="1"/>
    <xf numFmtId="0" fontId="4" fillId="0" borderId="0" xfId="0" applyFont="1"/>
    <xf numFmtId="0" fontId="5" fillId="0" borderId="0" xfId="0" applyFont="1"/>
    <xf numFmtId="0" fontId="4" fillId="4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8" fillId="0" borderId="0" xfId="0" applyFont="1" applyAlignment="1">
      <alignment horizontal="center"/>
    </xf>
    <xf numFmtId="164" fontId="4" fillId="4" borderId="0" xfId="0" applyNumberFormat="1" applyFont="1" applyFill="1"/>
    <xf numFmtId="0" fontId="9" fillId="6" borderId="0" xfId="0" applyFont="1" applyFill="1" applyAlignment="1">
      <alignment horizontal="center"/>
    </xf>
    <xf numFmtId="0" fontId="0" fillId="0" borderId="0" xfId="0"/>
    <xf numFmtId="164" fontId="10" fillId="4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7" fillId="5" borderId="4" xfId="0" applyFont="1" applyFill="1" applyBorder="1"/>
    <xf numFmtId="0" fontId="7" fillId="0" borderId="4" xfId="0" applyFont="1" applyBorder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164" fontId="7" fillId="8" borderId="4" xfId="0" applyNumberFormat="1" applyFont="1" applyFill="1" applyBorder="1"/>
    <xf numFmtId="0" fontId="8" fillId="8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7" borderId="1" xfId="0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9" fontId="7" fillId="8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4" fontId="4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4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left"/>
    </xf>
    <xf numFmtId="0" fontId="11" fillId="0" borderId="0" xfId="0" applyFont="1"/>
    <xf numFmtId="164" fontId="11" fillId="0" borderId="0" xfId="0" applyNumberFormat="1" applyFont="1"/>
    <xf numFmtId="164" fontId="11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48">
    <dxf>
      <font>
        <strike val="0"/>
        <outline val="0"/>
        <shadow val="0"/>
        <u val="none"/>
        <vertAlign val="baseline"/>
        <sz val="10"/>
        <color rgb="FF0070C0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70C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70C0"/>
        <name val="Arial"/>
        <scheme val="none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70C0"/>
        <name val="Arial"/>
        <scheme val="none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70C0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70C0"/>
        <name val="Arial"/>
        <scheme val="none"/>
      </font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[$R$ -416]#,##0.0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666666"/>
          <bgColor rgb="FF666666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666666"/>
          <bgColor rgb="FF666666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666666"/>
          <bgColor rgb="FF666666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</dxfs>
  <tableStyles count="9">
    <tableStyle name="CUSTOS-style" pivot="0" count="3" xr9:uid="{00000000-0011-0000-FFFF-FFFF00000000}">
      <tableStyleElement type="headerRow" dxfId="47"/>
      <tableStyleElement type="firstRowStripe" dxfId="46"/>
      <tableStyleElement type="secondRowStripe" dxfId="45"/>
    </tableStyle>
    <tableStyle name="CÁLCULO-style" pivot="0" count="3" xr9:uid="{00000000-0011-0000-FFFF-FFFF01000000}">
      <tableStyleElement type="headerRow" dxfId="44"/>
      <tableStyleElement type="firstRowStripe" dxfId="43"/>
      <tableStyleElement type="secondRowStripe" dxfId="42"/>
    </tableStyle>
    <tableStyle name="CUSTOS-style 2" pivot="0" count="3" xr9:uid="{00000000-0011-0000-FFFF-FFFF02000000}">
      <tableStyleElement type="headerRow" dxfId="41"/>
      <tableStyleElement type="firstRowStripe" dxfId="40"/>
      <tableStyleElement type="secondRowStripe" dxfId="39"/>
    </tableStyle>
    <tableStyle name="CÁLCULO-style 2" pivot="0" count="3" xr9:uid="{00000000-0011-0000-FFFF-FFFF03000000}">
      <tableStyleElement type="headerRow" dxfId="38"/>
      <tableStyleElement type="firstRowStripe" dxfId="37"/>
      <tableStyleElement type="secondRowStripe" dxfId="36"/>
    </tableStyle>
    <tableStyle name="CÁLCULO-style 3" pivot="0" count="3" xr9:uid="{00000000-0011-0000-FFFF-FFFF04000000}">
      <tableStyleElement type="headerRow" dxfId="35"/>
      <tableStyleElement type="firstRowStripe" dxfId="34"/>
      <tableStyleElement type="secondRowStripe" dxfId="33"/>
    </tableStyle>
    <tableStyle name="CUSTOS-style 3" pivot="0" count="3" xr9:uid="{00000000-0011-0000-FFFF-FFFF05000000}">
      <tableStyleElement type="headerRow" dxfId="32"/>
      <tableStyleElement type="firstRowStripe" dxfId="31"/>
      <tableStyleElement type="secondRowStripe" dxfId="30"/>
    </tableStyle>
    <tableStyle name="CUSTOS-style 4" pivot="0" count="3" xr9:uid="{00000000-0011-0000-FFFF-FFFF06000000}">
      <tableStyleElement type="headerRow" dxfId="29"/>
      <tableStyleElement type="firstRowStripe" dxfId="28"/>
      <tableStyleElement type="secondRowStripe" dxfId="27"/>
    </tableStyle>
    <tableStyle name="CUSTOS-style 5" pivot="0" count="3" xr9:uid="{00000000-0011-0000-FFFF-FFFF07000000}">
      <tableStyleElement type="headerRow" dxfId="26"/>
      <tableStyleElement type="firstRowStripe" dxfId="25"/>
      <tableStyleElement type="secondRowStripe" dxfId="24"/>
    </tableStyle>
    <tableStyle name="CUSTOS-style 6" pivot="0" count="3" xr9:uid="{00000000-0011-0000-FFFF-FFFF08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4:I23" headerRowCount="0">
  <tableColumns count="8">
    <tableColumn id="1" xr3:uid="{00000000-0010-0000-0000-000001000000}" name="Column1" dataDxfId="13"/>
    <tableColumn id="2" xr3:uid="{00000000-0010-0000-0000-000002000000}" name="Column2" dataDxfId="12"/>
    <tableColumn id="8" xr3:uid="{C9C34875-4AF0-4035-AB4A-EFD70CD49CA9}" name="Coluna1" dataDxfId="20"/>
    <tableColumn id="3" xr3:uid="{00000000-0010-0000-0000-000003000000}" name="Column3"/>
    <tableColumn id="4" xr3:uid="{00000000-0010-0000-0000-000004000000}" name="Column4" dataDxfId="19"/>
    <tableColumn id="5" xr3:uid="{00000000-0010-0000-0000-000005000000}" name="Column5" dataDxfId="18"/>
    <tableColumn id="6" xr3:uid="{00000000-0010-0000-0000-000006000000}" name="Column6"/>
    <tableColumn id="7" xr3:uid="{00000000-0010-0000-0000-000007000000}" name="Column7" dataDxfId="17"/>
  </tableColumns>
  <tableStyleInfo name="CÁLCUL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_4" displayName="Table_4" ref="A22:A23">
  <tableColumns count="1">
    <tableColumn id="1" xr3:uid="{00000000-0010-0000-0100-000001000000}" name="estencil"/>
  </tableColumns>
  <tableStyleInfo name="CÁLCULO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_6" displayName="Table_6" ref="A4:A21">
  <tableColumns count="1">
    <tableColumn id="1" xr3:uid="{00000000-0010-0000-0200-000001000000}" name="agulhas"/>
  </tableColumns>
  <tableStyleInfo name="CÁLCULO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_2" displayName="Table_2" ref="A21:E24" headerRowCount="0">
  <tableColumns count="5">
    <tableColumn id="1" xr3:uid="{00000000-0010-0000-0300-000001000000}" name="Column1"/>
    <tableColumn id="2" xr3:uid="{00000000-0010-0000-0300-000002000000}" name="Column2" dataDxfId="8"/>
    <tableColumn id="3" xr3:uid="{00000000-0010-0000-0300-000003000000}" name="Column3" dataDxfId="6"/>
    <tableColumn id="4" xr3:uid="{00000000-0010-0000-0300-000004000000}" name="Column4" dataDxfId="5"/>
    <tableColumn id="5" xr3:uid="{00000000-0010-0000-0300-000005000000}" name="Column5"/>
  </tableColumns>
  <tableStyleInfo name="CUSTO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_3" displayName="Table_3" ref="A3:E20" headerRowCount="0">
  <tableColumns count="5">
    <tableColumn id="1" xr3:uid="{00000000-0010-0000-0400-000001000000}" name="Column1"/>
    <tableColumn id="2" xr3:uid="{00000000-0010-0000-0400-000002000000}" name="Column2" dataDxfId="7"/>
    <tableColumn id="3" xr3:uid="{00000000-0010-0000-0400-000003000000}" name="Column3" dataDxfId="4"/>
    <tableColumn id="4" xr3:uid="{00000000-0010-0000-0400-000004000000}" name="Column4" dataDxfId="3"/>
    <tableColumn id="5" xr3:uid="{00000000-0010-0000-0400-000005000000}" name="Column5"/>
  </tableColumns>
  <tableStyleInfo name="CUSTOS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_5" displayName="Table_5" ref="K2:N25">
  <tableColumns count="4">
    <tableColumn id="1" xr3:uid="{00000000-0010-0000-0500-000001000000}" name="DESCRIÇÃO"/>
    <tableColumn id="2" xr3:uid="{00000000-0010-0000-0500-000002000000}" name="V. ANUAL"/>
    <tableColumn id="3" xr3:uid="{00000000-0010-0000-0500-000003000000}" name="V. MENSAL"/>
    <tableColumn id="4" xr3:uid="{00000000-0010-0000-0500-000004000000}" name="V. DIÁRIO" dataDxfId="9"/>
  </tableColumns>
  <tableStyleInfo name="CUSTOS-style 3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G2:I6">
  <tableColumns count="3">
    <tableColumn id="1" xr3:uid="{00000000-0010-0000-0600-000001000000}" name="DESCRIÇÃO"/>
    <tableColumn id="2" xr3:uid="{00000000-0010-0000-0600-000002000000}" name="V. MENSAL" dataDxfId="1"/>
    <tableColumn id="3" xr3:uid="{00000000-0010-0000-0600-000003000000}" name="V. DIÁRIO" dataDxfId="2"/>
  </tableColumns>
  <tableStyleInfo name="CUSTOS-style 4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G7:I25" headerRowCount="0">
  <tableColumns count="3">
    <tableColumn id="1" xr3:uid="{00000000-0010-0000-0700-000001000000}" name="Column1"/>
    <tableColumn id="2" xr3:uid="{00000000-0010-0000-0700-000002000000}" name="Column2" dataDxfId="11"/>
    <tableColumn id="3" xr3:uid="{00000000-0010-0000-0700-000003000000}" name="Column3" dataDxfId="10"/>
  </tableColumns>
  <tableStyleInfo name="CUSTOS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P2:Q24">
  <tableColumns count="2">
    <tableColumn id="1" xr3:uid="{00000000-0010-0000-0800-000001000000}" name="DESCRIÇÃO"/>
    <tableColumn id="2" xr3:uid="{00000000-0010-0000-0800-000002000000}" name="***" dataDxfId="0"/>
  </tableColumns>
  <tableStyleInfo name="CUSTOS-style 6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6"/>
  <sheetViews>
    <sheetView showGridLines="0" workbookViewId="0">
      <selection activeCell="G4" sqref="G4"/>
    </sheetView>
  </sheetViews>
  <sheetFormatPr defaultColWidth="14.42578125" defaultRowHeight="15.75" customHeight="1" x14ac:dyDescent="0.2"/>
  <cols>
    <col min="1" max="1" width="27.7109375" customWidth="1"/>
    <col min="2" max="2" width="16.42578125" customWidth="1"/>
    <col min="3" max="4" width="18" customWidth="1"/>
    <col min="5" max="6" width="16.42578125" customWidth="1"/>
    <col min="7" max="7" width="21.5703125" customWidth="1"/>
    <col min="8" max="8" width="16.140625" customWidth="1"/>
    <col min="9" max="9" width="16.28515625" customWidth="1"/>
  </cols>
  <sheetData>
    <row r="1" spans="1:9" ht="33" customHeight="1" thickBot="1" x14ac:dyDescent="0.25">
      <c r="A1" s="49" t="s">
        <v>67</v>
      </c>
      <c r="B1" s="50"/>
      <c r="C1" s="50"/>
      <c r="D1" s="50"/>
      <c r="E1" s="50"/>
      <c r="F1" s="50"/>
      <c r="G1" s="50"/>
    </row>
    <row r="2" spans="1:9" ht="25.5" customHeight="1" x14ac:dyDescent="0.2">
      <c r="A2" s="29" t="s">
        <v>2</v>
      </c>
      <c r="B2" s="30"/>
      <c r="C2" s="31"/>
      <c r="D2" s="32"/>
      <c r="E2" s="33" t="s">
        <v>10</v>
      </c>
      <c r="F2" s="31"/>
      <c r="G2" s="37" t="s">
        <v>11</v>
      </c>
      <c r="H2" s="35"/>
      <c r="I2" s="35"/>
    </row>
    <row r="3" spans="1:9" ht="19.5" customHeight="1" x14ac:dyDescent="0.2">
      <c r="A3" s="19" t="s">
        <v>5</v>
      </c>
      <c r="B3" s="27" t="s">
        <v>17</v>
      </c>
      <c r="C3" s="28" t="s">
        <v>18</v>
      </c>
      <c r="D3" s="19" t="s">
        <v>7</v>
      </c>
      <c r="E3" s="27" t="s">
        <v>19</v>
      </c>
      <c r="F3" s="28" t="s">
        <v>18</v>
      </c>
      <c r="G3" s="38" t="s">
        <v>15</v>
      </c>
      <c r="H3" s="34"/>
      <c r="I3" s="34"/>
    </row>
    <row r="4" spans="1:9" ht="12.75" x14ac:dyDescent="0.2">
      <c r="A4" s="15" t="s">
        <v>16</v>
      </c>
      <c r="B4" s="8">
        <v>0</v>
      </c>
      <c r="C4" s="23">
        <f>(CÁLCULO!B4*CUSTOS!E3)</f>
        <v>0</v>
      </c>
      <c r="D4" s="24" t="s">
        <v>57</v>
      </c>
      <c r="E4" s="8">
        <v>0</v>
      </c>
      <c r="F4" s="23">
        <f>(CÁLCULO!E4*CUSTOS!D3)</f>
        <v>0</v>
      </c>
      <c r="G4" s="39">
        <f>(CUSTOS!I25+CUSTOS!N25)</f>
        <v>34.666666666666664</v>
      </c>
      <c r="H4" s="22"/>
      <c r="I4" s="36"/>
    </row>
    <row r="5" spans="1:9" ht="13.5" thickBot="1" x14ac:dyDescent="0.25">
      <c r="A5" s="16" t="s">
        <v>23</v>
      </c>
      <c r="B5" s="8">
        <v>0</v>
      </c>
      <c r="C5" s="23">
        <f>(CÁLCULO!B5*CUSTOS!E4)</f>
        <v>0</v>
      </c>
      <c r="D5" s="24"/>
      <c r="E5" s="8"/>
      <c r="F5" s="23"/>
      <c r="G5" s="40" t="s">
        <v>31</v>
      </c>
      <c r="H5" s="22"/>
      <c r="I5" s="22"/>
    </row>
    <row r="6" spans="1:9" ht="12.75" x14ac:dyDescent="0.2">
      <c r="A6" s="16" t="s">
        <v>26</v>
      </c>
      <c r="B6" s="8">
        <v>0</v>
      </c>
      <c r="C6" s="23">
        <f>(CÁLCULO!B6*CUSTOS!E5)</f>
        <v>0</v>
      </c>
      <c r="D6" s="24" t="s">
        <v>58</v>
      </c>
      <c r="E6" s="8">
        <v>0</v>
      </c>
      <c r="F6" s="23">
        <f>(CÁLCULO!E6*CUSTOS!Q4)</f>
        <v>0</v>
      </c>
      <c r="G6" s="22"/>
      <c r="H6" s="22"/>
      <c r="I6" s="22"/>
    </row>
    <row r="7" spans="1:9" ht="12.75" x14ac:dyDescent="0.2">
      <c r="A7" s="16" t="s">
        <v>29</v>
      </c>
      <c r="B7" s="8">
        <v>0</v>
      </c>
      <c r="C7" s="23">
        <f>(CÁLCULO!B7*CUSTOS!E6)</f>
        <v>0</v>
      </c>
      <c r="D7" s="24"/>
      <c r="E7" s="8"/>
      <c r="F7" s="23"/>
      <c r="G7" s="22"/>
      <c r="H7" s="22"/>
      <c r="I7" s="22"/>
    </row>
    <row r="8" spans="1:9" ht="12.75" x14ac:dyDescent="0.2">
      <c r="A8" s="16" t="s">
        <v>32</v>
      </c>
      <c r="B8" s="8">
        <v>0</v>
      </c>
      <c r="C8" s="23">
        <f>(CÁLCULO!B8*CUSTOS!E7)</f>
        <v>0</v>
      </c>
      <c r="D8" s="24" t="s">
        <v>59</v>
      </c>
      <c r="E8" s="8">
        <v>0</v>
      </c>
      <c r="F8" s="23">
        <f>(CÁLCULO!E8*CUSTOS!Q5)</f>
        <v>0</v>
      </c>
      <c r="G8" s="22"/>
      <c r="H8" s="22"/>
      <c r="I8" s="22"/>
    </row>
    <row r="9" spans="1:9" ht="12.75" x14ac:dyDescent="0.2">
      <c r="A9" s="16" t="s">
        <v>34</v>
      </c>
      <c r="B9" s="8">
        <v>0</v>
      </c>
      <c r="C9" s="23">
        <f>(CÁLCULO!B9*CUSTOS!E8)</f>
        <v>0</v>
      </c>
      <c r="D9" s="24"/>
      <c r="E9" s="8"/>
      <c r="F9" s="23"/>
      <c r="G9" s="22"/>
      <c r="H9" s="22"/>
      <c r="I9" s="22"/>
    </row>
    <row r="10" spans="1:9" ht="12.75" x14ac:dyDescent="0.2">
      <c r="A10" s="16" t="s">
        <v>36</v>
      </c>
      <c r="B10" s="8">
        <v>0</v>
      </c>
      <c r="C10" s="23">
        <f>(CÁLCULO!B10*CUSTOS!E9)</f>
        <v>0</v>
      </c>
      <c r="D10" s="24" t="s">
        <v>60</v>
      </c>
      <c r="E10" s="8">
        <v>0</v>
      </c>
      <c r="F10" s="23">
        <f>(CÁLCULO!E10*CUSTOS!Q6)</f>
        <v>0</v>
      </c>
      <c r="G10" s="22"/>
      <c r="H10" s="22"/>
      <c r="I10" s="22"/>
    </row>
    <row r="11" spans="1:9" ht="12.75" x14ac:dyDescent="0.2">
      <c r="A11" s="16" t="s">
        <v>38</v>
      </c>
      <c r="B11" s="8">
        <v>0</v>
      </c>
      <c r="C11" s="23">
        <f>(CÁLCULO!B11*CUSTOS!E10)</f>
        <v>0</v>
      </c>
      <c r="D11" s="24"/>
      <c r="E11" s="8"/>
      <c r="F11" s="23"/>
      <c r="G11" s="22"/>
      <c r="H11" s="22"/>
      <c r="I11" s="22"/>
    </row>
    <row r="12" spans="1:9" ht="12.75" x14ac:dyDescent="0.2">
      <c r="A12" s="16" t="s">
        <v>39</v>
      </c>
      <c r="B12" s="8">
        <v>0</v>
      </c>
      <c r="C12" s="23">
        <f>(CÁLCULO!B12*CUSTOS!E11)</f>
        <v>0</v>
      </c>
      <c r="D12" s="24" t="s">
        <v>61</v>
      </c>
      <c r="E12" s="8">
        <v>0</v>
      </c>
      <c r="F12" s="23">
        <f>(CÁLCULO!E12*CUSTOS!Q7)</f>
        <v>0</v>
      </c>
      <c r="G12" s="22"/>
      <c r="H12" s="22"/>
      <c r="I12" s="22"/>
    </row>
    <row r="13" spans="1:9" ht="13.5" thickBot="1" x14ac:dyDescent="0.25">
      <c r="A13" s="16" t="s">
        <v>41</v>
      </c>
      <c r="B13" s="8">
        <v>0</v>
      </c>
      <c r="C13" s="23">
        <f>(CÁLCULO!B13*CUSTOS!E12)</f>
        <v>0</v>
      </c>
      <c r="D13" s="25"/>
      <c r="E13" s="18"/>
      <c r="F13" s="26"/>
      <c r="G13" s="22"/>
      <c r="H13" s="22"/>
      <c r="I13" s="22"/>
    </row>
    <row r="14" spans="1:9" ht="12.75" x14ac:dyDescent="0.2">
      <c r="A14" s="16" t="s">
        <v>42</v>
      </c>
      <c r="B14" s="8">
        <v>0</v>
      </c>
      <c r="C14" s="23">
        <f>(CÁLCULO!B14*CUSTOS!E13)</f>
        <v>0</v>
      </c>
      <c r="D14" s="20"/>
      <c r="E14" s="21"/>
      <c r="F14" s="21"/>
      <c r="G14" s="22"/>
      <c r="H14" s="22"/>
      <c r="I14" s="22"/>
    </row>
    <row r="15" spans="1:9" ht="12.75" x14ac:dyDescent="0.2">
      <c r="A15" s="16" t="s">
        <v>43</v>
      </c>
      <c r="B15" s="8">
        <v>0</v>
      </c>
      <c r="C15" s="23">
        <f>(CÁLCULO!B15*CUSTOS!E14)</f>
        <v>0</v>
      </c>
      <c r="D15" s="20"/>
      <c r="E15" s="21"/>
      <c r="F15" s="21"/>
      <c r="G15" s="22"/>
      <c r="H15" s="22"/>
      <c r="I15" s="22"/>
    </row>
    <row r="16" spans="1:9" ht="12.75" x14ac:dyDescent="0.2">
      <c r="A16" s="16" t="s">
        <v>44</v>
      </c>
      <c r="B16" s="8">
        <v>0</v>
      </c>
      <c r="C16" s="23">
        <f>(CÁLCULO!B16*CUSTOS!E15)</f>
        <v>0</v>
      </c>
      <c r="D16" s="20"/>
      <c r="E16" s="21"/>
      <c r="F16" s="21"/>
      <c r="G16" s="22"/>
      <c r="H16" s="22"/>
      <c r="I16" s="22"/>
    </row>
    <row r="17" spans="1:9" ht="12.75" x14ac:dyDescent="0.2">
      <c r="A17" s="16" t="s">
        <v>45</v>
      </c>
      <c r="B17" s="8">
        <v>0</v>
      </c>
      <c r="C17" s="23">
        <f>(CÁLCULO!B17*CUSTOS!E16)</f>
        <v>0</v>
      </c>
      <c r="D17" s="20"/>
      <c r="E17" s="21"/>
      <c r="F17" s="21"/>
      <c r="G17" s="22"/>
      <c r="H17" s="22"/>
      <c r="I17" s="22"/>
    </row>
    <row r="18" spans="1:9" ht="12.75" x14ac:dyDescent="0.2">
      <c r="A18" s="16" t="s">
        <v>46</v>
      </c>
      <c r="B18" s="8">
        <v>0</v>
      </c>
      <c r="C18" s="23">
        <f>(CÁLCULO!B18*CUSTOS!E17)</f>
        <v>0</v>
      </c>
      <c r="D18" s="20"/>
      <c r="E18" s="21"/>
      <c r="F18" s="21"/>
      <c r="G18" s="22"/>
      <c r="H18" s="22"/>
      <c r="I18" s="22"/>
    </row>
    <row r="19" spans="1:9" ht="12.75" x14ac:dyDescent="0.2">
      <c r="A19" s="16" t="s">
        <v>48</v>
      </c>
      <c r="B19" s="8">
        <v>0</v>
      </c>
      <c r="C19" s="23">
        <f>(CÁLCULO!B19*CUSTOS!E18)</f>
        <v>0</v>
      </c>
      <c r="D19" s="20"/>
      <c r="E19" s="21"/>
      <c r="F19" s="21"/>
      <c r="G19" s="22"/>
      <c r="H19" s="22"/>
      <c r="I19" s="22"/>
    </row>
    <row r="20" spans="1:9" ht="12.75" x14ac:dyDescent="0.2">
      <c r="A20" s="16" t="s">
        <v>49</v>
      </c>
      <c r="B20" s="8">
        <v>0</v>
      </c>
      <c r="C20" s="23">
        <f>(CÁLCULO!B20*CUSTOS!E19)</f>
        <v>0</v>
      </c>
      <c r="D20" s="20"/>
      <c r="E20" s="21"/>
      <c r="F20" s="21"/>
      <c r="G20" s="22"/>
      <c r="H20" s="22"/>
      <c r="I20" s="22"/>
    </row>
    <row r="21" spans="1:9" ht="12.75" x14ac:dyDescent="0.2">
      <c r="A21" s="16" t="s">
        <v>51</v>
      </c>
      <c r="B21" s="8">
        <v>0</v>
      </c>
      <c r="C21" s="23">
        <f>(CÁLCULO!B21*CUSTOS!E20)</f>
        <v>0</v>
      </c>
      <c r="D21" s="20"/>
      <c r="E21" s="21"/>
      <c r="F21" s="21"/>
      <c r="G21" s="22"/>
      <c r="H21" s="22"/>
      <c r="I21" s="22"/>
    </row>
    <row r="22" spans="1:9" ht="12.75" x14ac:dyDescent="0.2">
      <c r="A22" s="16" t="s">
        <v>52</v>
      </c>
      <c r="B22" s="8">
        <v>0</v>
      </c>
      <c r="C22" s="23">
        <f>(CÁLCULO!B22*CUSTOS!E21)</f>
        <v>0</v>
      </c>
      <c r="D22" s="20"/>
      <c r="E22" s="21"/>
      <c r="F22" s="21"/>
      <c r="G22" s="22"/>
      <c r="H22" s="22"/>
      <c r="I22" s="22"/>
    </row>
    <row r="23" spans="1:9" ht="13.5" thickBot="1" x14ac:dyDescent="0.25">
      <c r="A23" s="17" t="s">
        <v>53</v>
      </c>
      <c r="B23" s="18">
        <v>0</v>
      </c>
      <c r="C23" s="26">
        <f>(CÁLCULO!B23*CUSTOS!E22)</f>
        <v>0</v>
      </c>
      <c r="D23" s="20"/>
      <c r="E23" s="21"/>
      <c r="F23" s="21"/>
      <c r="G23" s="22"/>
      <c r="H23" s="22"/>
      <c r="I23" s="22"/>
    </row>
    <row r="24" spans="1:9" ht="12.75" x14ac:dyDescent="0.2">
      <c r="C24" s="5"/>
      <c r="D24" s="5"/>
    </row>
    <row r="26" spans="1:9" ht="42" customHeight="1" x14ac:dyDescent="0.4">
      <c r="A26" s="10" t="s">
        <v>56</v>
      </c>
      <c r="B26" s="12">
        <f>C4+C5+C6+C7+C8+C9+C10+C11+C12+C13+C14+C15+C16+C17+C18+C19+C20+C21+C22+C23+F4+G4+I4+F6+F8+F10+F12</f>
        <v>34.666666666666664</v>
      </c>
      <c r="C26" s="11"/>
    </row>
  </sheetData>
  <mergeCells count="4">
    <mergeCell ref="A2:C2"/>
    <mergeCell ref="E2:F2"/>
    <mergeCell ref="B26:C26"/>
    <mergeCell ref="A1:G1"/>
  </mergeCells>
  <conditionalFormatting sqref="A4">
    <cfRule type="notContainsBlanks" dxfId="16" priority="1">
      <formula>LEN(TRIM(A4))&gt;0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29"/>
  <sheetViews>
    <sheetView tabSelected="1" workbookViewId="0">
      <selection activeCell="J34" sqref="J34"/>
    </sheetView>
  </sheetViews>
  <sheetFormatPr defaultColWidth="14.42578125" defaultRowHeight="15.75" customHeight="1" x14ac:dyDescent="0.2"/>
  <cols>
    <col min="1" max="1" width="22.85546875" customWidth="1"/>
    <col min="2" max="2" width="12" style="45" customWidth="1"/>
    <col min="3" max="3" width="9.28515625" style="42" customWidth="1"/>
    <col min="8" max="9" width="14.42578125" style="45"/>
    <col min="14" max="14" width="14.42578125" style="54"/>
    <col min="17" max="17" width="14.42578125" style="42"/>
  </cols>
  <sheetData>
    <row r="1" spans="1:17" ht="32.25" customHeight="1" x14ac:dyDescent="0.4">
      <c r="A1" s="13" t="s">
        <v>0</v>
      </c>
      <c r="B1" s="11"/>
      <c r="C1" s="11"/>
      <c r="D1" s="11"/>
      <c r="E1" s="11"/>
      <c r="G1" s="14" t="s">
        <v>1</v>
      </c>
      <c r="H1" s="11"/>
      <c r="I1" s="11"/>
      <c r="K1" s="13" t="s">
        <v>3</v>
      </c>
      <c r="L1" s="11"/>
      <c r="M1" s="11"/>
      <c r="N1" s="11"/>
      <c r="P1" s="13" t="s">
        <v>4</v>
      </c>
      <c r="Q1" s="11"/>
    </row>
    <row r="2" spans="1:17" x14ac:dyDescent="0.25">
      <c r="A2" s="1" t="s">
        <v>5</v>
      </c>
      <c r="B2" s="43" t="s">
        <v>6</v>
      </c>
      <c r="C2" s="41" t="s">
        <v>7</v>
      </c>
      <c r="D2" s="1" t="s">
        <v>8</v>
      </c>
      <c r="E2" s="1" t="s">
        <v>9</v>
      </c>
      <c r="G2" s="2" t="s">
        <v>5</v>
      </c>
      <c r="H2" s="46" t="s">
        <v>12</v>
      </c>
      <c r="I2" s="46" t="s">
        <v>13</v>
      </c>
      <c r="K2" s="3" t="s">
        <v>5</v>
      </c>
      <c r="L2" s="3" t="s">
        <v>14</v>
      </c>
      <c r="M2" s="3" t="s">
        <v>12</v>
      </c>
      <c r="N2" s="51" t="s">
        <v>13</v>
      </c>
      <c r="P2" s="2" t="s">
        <v>5</v>
      </c>
      <c r="Q2" s="48" t="s">
        <v>15</v>
      </c>
    </row>
    <row r="3" spans="1:17" ht="12.75" x14ac:dyDescent="0.2">
      <c r="A3" s="5" t="s">
        <v>16</v>
      </c>
      <c r="B3" s="55">
        <v>125</v>
      </c>
      <c r="C3" s="6" t="s">
        <v>20</v>
      </c>
      <c r="D3" s="56">
        <v>50</v>
      </c>
      <c r="E3" s="7">
        <f t="shared" ref="E3:E24" si="0">B3/D3</f>
        <v>2.5</v>
      </c>
      <c r="G3" s="5" t="s">
        <v>21</v>
      </c>
      <c r="H3" s="55">
        <v>600</v>
      </c>
      <c r="I3" s="44">
        <f t="shared" ref="I3:I7" si="1">H3/25</f>
        <v>24</v>
      </c>
      <c r="K3" s="5" t="s">
        <v>22</v>
      </c>
      <c r="L3" s="57">
        <v>200</v>
      </c>
      <c r="M3" s="7">
        <f>L3/12</f>
        <v>16.666666666666668</v>
      </c>
      <c r="N3" s="52">
        <f>M3/25</f>
        <v>0.66666666666666674</v>
      </c>
      <c r="P3" s="5" t="s">
        <v>62</v>
      </c>
      <c r="Q3" s="58">
        <v>50</v>
      </c>
    </row>
    <row r="4" spans="1:17" ht="12.75" x14ac:dyDescent="0.2">
      <c r="A4" s="5" t="s">
        <v>23</v>
      </c>
      <c r="B4" s="55">
        <v>3</v>
      </c>
      <c r="C4" s="6" t="s">
        <v>24</v>
      </c>
      <c r="D4" s="56">
        <v>1</v>
      </c>
      <c r="E4" s="7">
        <f t="shared" si="0"/>
        <v>3</v>
      </c>
      <c r="G4" s="5" t="s">
        <v>25</v>
      </c>
      <c r="H4" s="55">
        <v>100</v>
      </c>
      <c r="I4" s="44">
        <f t="shared" si="1"/>
        <v>4</v>
      </c>
      <c r="K4" s="5"/>
      <c r="L4" s="57"/>
      <c r="M4" s="7"/>
      <c r="N4" s="52"/>
      <c r="P4" s="5" t="s">
        <v>63</v>
      </c>
      <c r="Q4" s="58">
        <v>50</v>
      </c>
    </row>
    <row r="5" spans="1:17" ht="12.75" x14ac:dyDescent="0.2">
      <c r="A5" s="5" t="s">
        <v>26</v>
      </c>
      <c r="B5" s="55">
        <v>0</v>
      </c>
      <c r="C5" s="6" t="s">
        <v>27</v>
      </c>
      <c r="D5" s="56">
        <v>1</v>
      </c>
      <c r="E5" s="7">
        <f t="shared" si="0"/>
        <v>0</v>
      </c>
      <c r="G5" s="5" t="s">
        <v>28</v>
      </c>
      <c r="H5" s="55">
        <v>50</v>
      </c>
      <c r="I5" s="44">
        <f t="shared" si="1"/>
        <v>2</v>
      </c>
      <c r="K5" s="5"/>
      <c r="L5" s="57"/>
      <c r="M5" s="7"/>
      <c r="N5" s="52"/>
      <c r="P5" s="5" t="s">
        <v>66</v>
      </c>
      <c r="Q5" s="58">
        <v>50</v>
      </c>
    </row>
    <row r="6" spans="1:17" ht="12.75" x14ac:dyDescent="0.2">
      <c r="A6" s="5" t="s">
        <v>29</v>
      </c>
      <c r="B6" s="55">
        <v>24</v>
      </c>
      <c r="C6" s="6" t="s">
        <v>27</v>
      </c>
      <c r="D6" s="56">
        <v>1000</v>
      </c>
      <c r="E6" s="7">
        <f t="shared" si="0"/>
        <v>2.4E-2</v>
      </c>
      <c r="G6" s="5" t="s">
        <v>30</v>
      </c>
      <c r="H6" s="55">
        <v>50</v>
      </c>
      <c r="I6" s="44">
        <f t="shared" si="1"/>
        <v>2</v>
      </c>
      <c r="K6" s="5"/>
      <c r="L6" s="57"/>
      <c r="M6" s="7"/>
      <c r="N6" s="52"/>
      <c r="P6" s="5" t="s">
        <v>64</v>
      </c>
      <c r="Q6" s="58">
        <v>50</v>
      </c>
    </row>
    <row r="7" spans="1:17" ht="12.75" x14ac:dyDescent="0.2">
      <c r="A7" s="5" t="s">
        <v>32</v>
      </c>
      <c r="B7" s="55">
        <v>0</v>
      </c>
      <c r="C7" s="6" t="s">
        <v>27</v>
      </c>
      <c r="D7" s="56">
        <v>1</v>
      </c>
      <c r="E7" s="7">
        <f t="shared" si="0"/>
        <v>0</v>
      </c>
      <c r="G7" s="5" t="s">
        <v>33</v>
      </c>
      <c r="H7" s="55">
        <v>50</v>
      </c>
      <c r="I7" s="44">
        <f t="shared" si="1"/>
        <v>2</v>
      </c>
      <c r="K7" s="5"/>
      <c r="L7" s="57"/>
      <c r="M7" s="7"/>
      <c r="N7" s="52"/>
      <c r="P7" s="5" t="s">
        <v>65</v>
      </c>
      <c r="Q7" s="58">
        <v>50</v>
      </c>
    </row>
    <row r="8" spans="1:17" ht="12.75" x14ac:dyDescent="0.2">
      <c r="A8" s="5" t="s">
        <v>34</v>
      </c>
      <c r="B8" s="55">
        <v>2.9</v>
      </c>
      <c r="C8" s="6" t="s">
        <v>35</v>
      </c>
      <c r="D8" s="56">
        <v>40</v>
      </c>
      <c r="E8" s="7">
        <f t="shared" si="0"/>
        <v>7.2499999999999995E-2</v>
      </c>
      <c r="G8" s="5"/>
      <c r="H8" s="55"/>
      <c r="I8" s="44"/>
      <c r="K8" s="5"/>
      <c r="L8" s="57"/>
      <c r="M8" s="7"/>
      <c r="N8" s="52"/>
      <c r="P8" s="5"/>
      <c r="Q8" s="58"/>
    </row>
    <row r="9" spans="1:17" ht="12.75" x14ac:dyDescent="0.2">
      <c r="A9" s="5" t="s">
        <v>36</v>
      </c>
      <c r="B9" s="55">
        <v>2.5</v>
      </c>
      <c r="C9" s="6" t="s">
        <v>37</v>
      </c>
      <c r="D9" s="56">
        <v>5</v>
      </c>
      <c r="E9" s="7">
        <f t="shared" si="0"/>
        <v>0.5</v>
      </c>
      <c r="G9" s="5"/>
      <c r="H9" s="55"/>
      <c r="I9" s="44"/>
      <c r="K9" s="5"/>
      <c r="L9" s="57"/>
      <c r="M9" s="7"/>
      <c r="N9" s="52"/>
      <c r="P9" s="5"/>
      <c r="Q9" s="58"/>
    </row>
    <row r="10" spans="1:17" ht="12.75" x14ac:dyDescent="0.2">
      <c r="A10" s="5" t="s">
        <v>38</v>
      </c>
      <c r="B10" s="55">
        <v>8</v>
      </c>
      <c r="C10" s="6" t="s">
        <v>24</v>
      </c>
      <c r="D10" s="56">
        <v>20</v>
      </c>
      <c r="E10" s="7">
        <f t="shared" si="0"/>
        <v>0.4</v>
      </c>
      <c r="G10" s="5"/>
      <c r="H10" s="55"/>
      <c r="I10" s="44"/>
      <c r="K10" s="5"/>
      <c r="L10" s="57"/>
      <c r="M10" s="7"/>
      <c r="N10" s="52"/>
      <c r="P10" s="5"/>
      <c r="Q10" s="58"/>
    </row>
    <row r="11" spans="1:17" ht="12.75" x14ac:dyDescent="0.2">
      <c r="A11" s="5" t="s">
        <v>39</v>
      </c>
      <c r="B11" s="55">
        <v>0</v>
      </c>
      <c r="C11" s="6" t="s">
        <v>40</v>
      </c>
      <c r="D11" s="56">
        <v>1</v>
      </c>
      <c r="E11" s="7">
        <f t="shared" si="0"/>
        <v>0</v>
      </c>
      <c r="G11" s="5"/>
      <c r="H11" s="55"/>
      <c r="I11" s="44"/>
      <c r="K11" s="5"/>
      <c r="L11" s="57"/>
      <c r="M11" s="7"/>
      <c r="N11" s="52"/>
      <c r="P11" s="5"/>
      <c r="Q11" s="58"/>
    </row>
    <row r="12" spans="1:17" ht="12.75" x14ac:dyDescent="0.2">
      <c r="A12" s="5" t="s">
        <v>41</v>
      </c>
      <c r="B12" s="55">
        <v>0</v>
      </c>
      <c r="C12" s="6" t="s">
        <v>40</v>
      </c>
      <c r="D12" s="56">
        <v>1</v>
      </c>
      <c r="E12" s="7">
        <f t="shared" si="0"/>
        <v>0</v>
      </c>
      <c r="G12" s="5"/>
      <c r="H12" s="55"/>
      <c r="I12" s="44"/>
      <c r="K12" s="5"/>
      <c r="L12" s="57"/>
      <c r="M12" s="7"/>
      <c r="N12" s="52"/>
      <c r="P12" s="5"/>
      <c r="Q12" s="58"/>
    </row>
    <row r="13" spans="1:17" ht="12.75" x14ac:dyDescent="0.2">
      <c r="A13" s="5" t="s">
        <v>42</v>
      </c>
      <c r="B13" s="55">
        <v>0</v>
      </c>
      <c r="C13" s="6" t="s">
        <v>40</v>
      </c>
      <c r="D13" s="56">
        <v>1</v>
      </c>
      <c r="E13" s="7">
        <f t="shared" si="0"/>
        <v>0</v>
      </c>
      <c r="G13" s="5"/>
      <c r="H13" s="55"/>
      <c r="I13" s="44"/>
      <c r="K13" s="5"/>
      <c r="L13" s="57"/>
      <c r="M13" s="7"/>
      <c r="N13" s="52"/>
      <c r="P13" s="5"/>
      <c r="Q13" s="58"/>
    </row>
    <row r="14" spans="1:17" ht="12.75" x14ac:dyDescent="0.2">
      <c r="A14" s="5" t="s">
        <v>43</v>
      </c>
      <c r="B14" s="55">
        <v>150</v>
      </c>
      <c r="C14" s="6" t="s">
        <v>40</v>
      </c>
      <c r="D14" s="56">
        <v>240</v>
      </c>
      <c r="E14" s="7">
        <f t="shared" si="0"/>
        <v>0.625</v>
      </c>
      <c r="G14" s="5"/>
      <c r="H14" s="55"/>
      <c r="I14" s="44"/>
      <c r="K14" s="5"/>
      <c r="L14" s="57"/>
      <c r="M14" s="7"/>
      <c r="N14" s="52"/>
      <c r="P14" s="5"/>
      <c r="Q14" s="58"/>
    </row>
    <row r="15" spans="1:17" ht="12.75" x14ac:dyDescent="0.2">
      <c r="A15" s="5" t="s">
        <v>44</v>
      </c>
      <c r="B15" s="55">
        <v>0</v>
      </c>
      <c r="C15" s="6" t="s">
        <v>40</v>
      </c>
      <c r="D15" s="56">
        <v>1</v>
      </c>
      <c r="E15" s="7">
        <f t="shared" si="0"/>
        <v>0</v>
      </c>
      <c r="G15" s="5"/>
      <c r="H15" s="55"/>
      <c r="I15" s="44"/>
      <c r="K15" s="5"/>
      <c r="L15" s="57"/>
      <c r="M15" s="7"/>
      <c r="N15" s="52"/>
      <c r="P15" s="5"/>
      <c r="Q15" s="58"/>
    </row>
    <row r="16" spans="1:17" ht="12.75" x14ac:dyDescent="0.2">
      <c r="A16" s="5" t="s">
        <v>45</v>
      </c>
      <c r="B16" s="55">
        <v>40</v>
      </c>
      <c r="C16" s="6" t="s">
        <v>40</v>
      </c>
      <c r="D16" s="56">
        <v>4000</v>
      </c>
      <c r="E16" s="7">
        <f t="shared" si="0"/>
        <v>0.01</v>
      </c>
      <c r="G16" s="5"/>
      <c r="H16" s="55"/>
      <c r="I16" s="44"/>
      <c r="K16" s="5"/>
      <c r="L16" s="57"/>
      <c r="M16" s="7"/>
      <c r="N16" s="52"/>
      <c r="P16" s="5"/>
      <c r="Q16" s="58"/>
    </row>
    <row r="17" spans="1:17" ht="12.75" x14ac:dyDescent="0.2">
      <c r="A17" s="5" t="s">
        <v>46</v>
      </c>
      <c r="B17" s="55">
        <v>33</v>
      </c>
      <c r="C17" s="6" t="s">
        <v>47</v>
      </c>
      <c r="D17" s="56">
        <v>400</v>
      </c>
      <c r="E17" s="7">
        <f t="shared" si="0"/>
        <v>8.2500000000000004E-2</v>
      </c>
      <c r="G17" s="5"/>
      <c r="H17" s="55"/>
      <c r="I17" s="44"/>
      <c r="K17" s="5"/>
      <c r="L17" s="57"/>
      <c r="M17" s="7"/>
      <c r="N17" s="52"/>
      <c r="P17" s="5"/>
      <c r="Q17" s="58"/>
    </row>
    <row r="18" spans="1:17" ht="12.75" x14ac:dyDescent="0.2">
      <c r="A18" s="5" t="s">
        <v>48</v>
      </c>
      <c r="B18" s="55">
        <v>4</v>
      </c>
      <c r="C18" s="6" t="s">
        <v>40</v>
      </c>
      <c r="D18" s="56">
        <v>500</v>
      </c>
      <c r="E18" s="7">
        <f t="shared" si="0"/>
        <v>8.0000000000000002E-3</v>
      </c>
      <c r="G18" s="5"/>
      <c r="H18" s="55"/>
      <c r="I18" s="44"/>
      <c r="K18" s="5"/>
      <c r="L18" s="57"/>
      <c r="M18" s="7"/>
      <c r="N18" s="52"/>
      <c r="P18" s="5"/>
      <c r="Q18" s="58"/>
    </row>
    <row r="19" spans="1:17" ht="12.75" x14ac:dyDescent="0.2">
      <c r="A19" s="5" t="s">
        <v>49</v>
      </c>
      <c r="B19" s="55">
        <v>22</v>
      </c>
      <c r="C19" s="6" t="s">
        <v>50</v>
      </c>
      <c r="D19" s="56">
        <v>100</v>
      </c>
      <c r="E19" s="7">
        <f t="shared" si="0"/>
        <v>0.22</v>
      </c>
      <c r="G19" s="5"/>
      <c r="H19" s="55"/>
      <c r="I19" s="44"/>
      <c r="K19" s="5"/>
      <c r="L19" s="57"/>
      <c r="M19" s="7"/>
      <c r="N19" s="52"/>
      <c r="P19" s="5"/>
      <c r="Q19" s="58"/>
    </row>
    <row r="20" spans="1:17" ht="12.75" x14ac:dyDescent="0.2">
      <c r="A20" s="5" t="s">
        <v>51</v>
      </c>
      <c r="B20" s="55">
        <v>22</v>
      </c>
      <c r="C20" s="6" t="s">
        <v>24</v>
      </c>
      <c r="D20" s="56">
        <v>50</v>
      </c>
      <c r="E20" s="7">
        <f t="shared" si="0"/>
        <v>0.44</v>
      </c>
      <c r="G20" s="5"/>
      <c r="H20" s="55"/>
      <c r="I20" s="44"/>
      <c r="K20" s="5"/>
      <c r="L20" s="57"/>
      <c r="M20" s="7"/>
      <c r="N20" s="52"/>
      <c r="P20" s="5"/>
      <c r="Q20" s="58"/>
    </row>
    <row r="21" spans="1:17" ht="12.75" x14ac:dyDescent="0.2">
      <c r="A21" s="5" t="s">
        <v>52</v>
      </c>
      <c r="B21" s="55">
        <v>115</v>
      </c>
      <c r="C21" s="6" t="s">
        <v>35</v>
      </c>
      <c r="D21" s="56">
        <v>20</v>
      </c>
      <c r="E21" s="7">
        <f t="shared" si="0"/>
        <v>5.75</v>
      </c>
      <c r="G21" s="5"/>
      <c r="H21" s="55"/>
      <c r="I21" s="44"/>
      <c r="K21" s="5"/>
      <c r="L21" s="57"/>
      <c r="M21" s="7"/>
      <c r="N21" s="52"/>
      <c r="P21" s="5"/>
      <c r="Q21" s="58"/>
    </row>
    <row r="22" spans="1:17" ht="12.75" x14ac:dyDescent="0.2">
      <c r="A22" s="5" t="s">
        <v>53</v>
      </c>
      <c r="B22" s="55">
        <v>0</v>
      </c>
      <c r="C22" s="6" t="s">
        <v>54</v>
      </c>
      <c r="D22" s="56">
        <v>1</v>
      </c>
      <c r="E22" s="7">
        <f t="shared" si="0"/>
        <v>0</v>
      </c>
      <c r="G22" s="5"/>
      <c r="H22" s="55"/>
      <c r="I22" s="44"/>
      <c r="K22" s="5"/>
      <c r="L22" s="57"/>
      <c r="M22" s="7"/>
      <c r="N22" s="52"/>
      <c r="P22" s="5"/>
      <c r="Q22" s="58"/>
    </row>
    <row r="23" spans="1:17" ht="12.75" x14ac:dyDescent="0.2">
      <c r="A23" s="5" t="s">
        <v>15</v>
      </c>
      <c r="B23" s="55">
        <v>0</v>
      </c>
      <c r="C23" s="6" t="s">
        <v>54</v>
      </c>
      <c r="D23" s="56">
        <v>1</v>
      </c>
      <c r="E23" s="7">
        <f t="shared" si="0"/>
        <v>0</v>
      </c>
      <c r="G23" s="5"/>
      <c r="H23" s="55"/>
      <c r="I23" s="44"/>
      <c r="K23" s="5"/>
      <c r="L23" s="57"/>
      <c r="M23" s="7"/>
      <c r="N23" s="52"/>
      <c r="P23" s="5"/>
      <c r="Q23" s="58"/>
    </row>
    <row r="24" spans="1:17" ht="12.75" x14ac:dyDescent="0.2">
      <c r="A24" s="5" t="s">
        <v>15</v>
      </c>
      <c r="B24" s="55">
        <v>0</v>
      </c>
      <c r="C24" s="6" t="s">
        <v>54</v>
      </c>
      <c r="D24" s="56">
        <v>1</v>
      </c>
      <c r="E24" s="7">
        <f t="shared" si="0"/>
        <v>0</v>
      </c>
      <c r="G24" s="5"/>
      <c r="H24" s="55"/>
      <c r="I24" s="44"/>
      <c r="K24" s="5"/>
      <c r="L24" s="57"/>
      <c r="M24" s="7"/>
      <c r="N24" s="52"/>
      <c r="P24" s="5"/>
      <c r="Q24" s="58"/>
    </row>
    <row r="25" spans="1:17" ht="12.75" x14ac:dyDescent="0.2">
      <c r="G25" s="4" t="s">
        <v>55</v>
      </c>
      <c r="H25" s="47">
        <f t="shared" ref="H25:I25" si="2">H3+H4+H5+H6+H7+H8+H9+H10+H11+H12+H13+H14+H15+H16+H17+H18+H19+H20+H21+H22+H23+H24</f>
        <v>850</v>
      </c>
      <c r="I25" s="47">
        <f t="shared" si="2"/>
        <v>34</v>
      </c>
      <c r="K25" s="4" t="s">
        <v>55</v>
      </c>
      <c r="L25" s="9">
        <f t="shared" ref="L25:N25" si="3">L3+L4+L5+L6+L7+L8+L9+L10+L11+L12+L13+L14+L15+L16+L17+L18+L19+L20+L21+L22+L23+L24</f>
        <v>200</v>
      </c>
      <c r="M25" s="9">
        <f t="shared" si="3"/>
        <v>16.666666666666668</v>
      </c>
      <c r="N25" s="53">
        <f t="shared" si="3"/>
        <v>0.66666666666666674</v>
      </c>
    </row>
    <row r="29" spans="1:17" ht="42" customHeight="1" x14ac:dyDescent="0.2">
      <c r="A29" s="59" t="s">
        <v>68</v>
      </c>
      <c r="B29" s="59"/>
      <c r="C29" s="59"/>
      <c r="D29" s="59"/>
      <c r="E29" s="59"/>
      <c r="F29" s="59"/>
      <c r="G29" s="59"/>
      <c r="H29" s="59"/>
      <c r="I29" s="59"/>
    </row>
  </sheetData>
  <mergeCells count="4">
    <mergeCell ref="A1:E1"/>
    <mergeCell ref="G1:I1"/>
    <mergeCell ref="K1:N1"/>
    <mergeCell ref="P1:Q1"/>
  </mergeCells>
  <conditionalFormatting sqref="A3">
    <cfRule type="notContainsBlanks" dxfId="15" priority="1">
      <formula>LEN(TRIM(A3))&gt;0</formula>
    </cfRule>
  </conditionalFormatting>
  <conditionalFormatting sqref="B3:B24">
    <cfRule type="notContainsBlanks" dxfId="14" priority="2">
      <formula>LEN(TRIM(B3))&gt;0</formula>
    </cfRule>
  </conditionalFormatting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CUSTOS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marques caetano</cp:lastModifiedBy>
  <dcterms:modified xsi:type="dcterms:W3CDTF">2019-03-05T16:28:41Z</dcterms:modified>
</cp:coreProperties>
</file>