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etas do Projeto" sheetId="1" r:id="rId4"/>
    <sheet state="visible" name="Controle de Otimização Diária" sheetId="2" r:id="rId5"/>
    <sheet state="visible" name="Acompanhamento Mensal" sheetId="3" r:id="rId6"/>
    <sheet state="visible" name="Controle diário (Janeiro)" sheetId="4" r:id="rId7"/>
    <sheet state="visible" name="Controle diário (Fevereiro)" sheetId="5" r:id="rId8"/>
    <sheet state="visible" name="Controle diário (Março)" sheetId="6" r:id="rId9"/>
    <sheet state="visible" name="Controle diário (Abril)" sheetId="7" r:id="rId10"/>
    <sheet state="visible" name="Controle diário (Maio)" sheetId="8" r:id="rId11"/>
    <sheet state="visible" name="Controle diário (Junho)" sheetId="9" r:id="rId12"/>
    <sheet state="visible" name="Controle diário (Julho)" sheetId="10" r:id="rId13"/>
    <sheet state="visible" name="Controle diário (Agosto)" sheetId="11" r:id="rId14"/>
    <sheet state="visible" name="Controle diário (Setembro)" sheetId="12" r:id="rId15"/>
    <sheet state="visible" name="Controle diário (Outubro)" sheetId="13" r:id="rId16"/>
    <sheet state="visible" name="Controle diário (Novembro)" sheetId="14" r:id="rId17"/>
    <sheet state="visible" name="Controle diário (Dezembro)" sheetId="15" r:id="rId18"/>
  </sheets>
  <definedNames/>
  <calcPr/>
</workbook>
</file>

<file path=xl/sharedStrings.xml><?xml version="1.0" encoding="utf-8"?>
<sst xmlns="http://schemas.openxmlformats.org/spreadsheetml/2006/main" count="669" uniqueCount="105">
  <si>
    <r>
      <rPr>
        <rFont val="Arial"/>
        <b/>
        <color theme="1"/>
      </rPr>
      <t xml:space="preserve">Edite </t>
    </r>
    <r>
      <rPr>
        <rFont val="Arial"/>
        <b/>
        <color theme="1"/>
      </rPr>
      <t>APENAS</t>
    </r>
    <r>
      <rPr>
        <rFont val="Arial"/>
        <b/>
        <color theme="1"/>
      </rPr>
      <t xml:space="preserve"> as informações em </t>
    </r>
    <r>
      <rPr>
        <rFont val="Arial"/>
        <b/>
        <color rgb="FF0000FF"/>
      </rPr>
      <t>AZUL</t>
    </r>
  </si>
  <si>
    <t>Mês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</si>
  <si>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</si>
  <si>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</si>
  <si>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</si>
  <si>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</si>
  <si>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</si>
  <si>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</si>
  <si>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</si>
  <si>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</si>
  <si>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</si>
  <si>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</si>
  <si>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</si>
  <si>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</si>
  <si>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Investimento</t>
  </si>
  <si>
    <t>Ticket Produto de Entrada</t>
  </si>
  <si>
    <t>Margem de Lucro</t>
  </si>
  <si>
    <t>Custo por Venda (CAC)</t>
  </si>
  <si>
    <t>Número de Vendas</t>
  </si>
  <si>
    <t>Vendas Orderbump 01</t>
  </si>
  <si>
    <t>(%) Conversão Orderbump 01</t>
  </si>
  <si>
    <t>Ticket Orderbump 01</t>
  </si>
  <si>
    <t>Vendas Orderbump 02</t>
  </si>
  <si>
    <t>(%) Conversão Orderbump 02</t>
  </si>
  <si>
    <t>Ticket Orderbump 02</t>
  </si>
  <si>
    <t>Vendas Upsell</t>
  </si>
  <si>
    <t>(%) Conversão Upsell</t>
  </si>
  <si>
    <t>Ticket Upsell 01</t>
  </si>
  <si>
    <t>Faturamento Total</t>
  </si>
  <si>
    <t>Faturamento Entrada</t>
  </si>
  <si>
    <t>Faturamento Orderbump 01</t>
  </si>
  <si>
    <t>Faturamento Orderbump 02</t>
  </si>
  <si>
    <t>Faturamento Upsell</t>
  </si>
  <si>
    <t>ROAS</t>
  </si>
  <si>
    <t>Lucro Bruto</t>
  </si>
  <si>
    <t>Campanha</t>
  </si>
  <si>
    <t>Última otimização</t>
  </si>
  <si>
    <t>Vendas</t>
  </si>
  <si>
    <t>CAC</t>
  </si>
  <si>
    <t>Ticket do Produto da Campanha</t>
  </si>
  <si>
    <t>Faturamento</t>
  </si>
  <si>
    <t>Lucro</t>
  </si>
  <si>
    <t>Ação</t>
  </si>
  <si>
    <t>01 - [VENDAS] [AULA] [CBO] [F] [ESCALA] [1-1-1] Criativo_01</t>
  </si>
  <si>
    <t>Dobrar orçamento</t>
  </si>
  <si>
    <t>02 - [VENDAS] [AULA] [CBO] [F] [ESCALA] [1-3-1] Criativo_01</t>
  </si>
  <si>
    <t>Aumentar 30%</t>
  </si>
  <si>
    <t>03 - [VENDAS] [AULA] [CBO] [F] [ESCALA] [1-1-1] Criativo_01</t>
  </si>
  <si>
    <t>04 - [VENDAS] [AULA] [CBO] [F] [ESCALA] [1-1-1] Criativo_01</t>
  </si>
  <si>
    <t>Aguardar mais um CPA</t>
  </si>
  <si>
    <t>05 - [VENDAS] [AULA] [CBO] [F] [ESCALA] [1-3-1] Criativo_01</t>
  </si>
  <si>
    <t>06 - [VENDAS] [AULA] [CBO] [F] [ESCALA] [1-3-1] Criativo_01</t>
  </si>
  <si>
    <t>Pausar campanha</t>
  </si>
  <si>
    <r>
      <rPr>
        <rFont val="Arial"/>
        <b/>
        <color theme="1"/>
      </rPr>
      <t xml:space="preserve">Preencha </t>
    </r>
    <r>
      <rPr>
        <rFont val="Arial"/>
        <b/>
        <color theme="1"/>
      </rPr>
      <t>APENAS</t>
    </r>
    <r>
      <rPr>
        <rFont val="Arial"/>
        <b/>
        <color theme="1"/>
      </rPr>
      <t xml:space="preserve"> o ticket do produto em </t>
    </r>
    <r>
      <rPr>
        <rFont val="Arial"/>
        <b/>
        <color rgb="FF0000FF"/>
      </rPr>
      <t>AZUL</t>
    </r>
  </si>
  <si>
    <t>Preencha as informações nas planilhas de controle diário para ter a visão geral</t>
  </si>
  <si>
    <r>
      <rPr>
        <rFont val="Arial"/>
        <b/>
        <color theme="1"/>
      </rPr>
      <t xml:space="preserve">Edite apenas as informações em </t>
    </r>
    <r>
      <rPr>
        <rFont val="Arial"/>
        <b/>
        <color rgb="FF0000FF"/>
      </rPr>
      <t>AZUL</t>
    </r>
  </si>
  <si>
    <t>Pegar os dados do gerenciador de anúncios</t>
  </si>
  <si>
    <t>Pegar os dados do gateway de pagamento</t>
  </si>
  <si>
    <t>Atualizado automaticamente</t>
  </si>
  <si>
    <t>Metas do Projeto (Janeiro)</t>
  </si>
  <si>
    <t>Investimento total</t>
  </si>
  <si>
    <t>Meta de Vendas</t>
  </si>
  <si>
    <t>CAC ideal</t>
  </si>
  <si>
    <t>Dias do mês (colocar data completa)</t>
  </si>
  <si>
    <t>Resultado Geral (Janeiro)</t>
  </si>
  <si>
    <t>Vendas Realizadas</t>
  </si>
  <si>
    <t>CAC atual</t>
  </si>
  <si>
    <t>Metas gerais pendentes</t>
  </si>
  <si>
    <t>Investimento Restante</t>
  </si>
  <si>
    <t>Dias restante para o fim do mês</t>
  </si>
  <si>
    <t>Vendas necessárias</t>
  </si>
  <si>
    <t>CAC necessário</t>
  </si>
  <si>
    <t>Metas gerais pendentes (diário)</t>
  </si>
  <si>
    <t>Investimento diário</t>
  </si>
  <si>
    <t>Vendas necessárias/dia</t>
  </si>
  <si>
    <t>CAC/diário</t>
  </si>
  <si>
    <t>Vendas (Hotmart)</t>
  </si>
  <si>
    <t>Upsell</t>
  </si>
  <si>
    <t>Alcance</t>
  </si>
  <si>
    <t>Impressões</t>
  </si>
  <si>
    <t>Frequência</t>
  </si>
  <si>
    <t>CPM</t>
  </si>
  <si>
    <t>Cliques no Link</t>
  </si>
  <si>
    <t>CPC</t>
  </si>
  <si>
    <t>CTR</t>
  </si>
  <si>
    <t>Hook Rate</t>
  </si>
  <si>
    <t>Hold Rate</t>
  </si>
  <si>
    <t>Visualizações da Página</t>
  </si>
  <si>
    <t>Custo por Visualização da Página</t>
  </si>
  <si>
    <t>Taxa de Carregamento</t>
  </si>
  <si>
    <t>Checkouts Iniciados</t>
  </si>
  <si>
    <t>Custo por Checkout</t>
  </si>
  <si>
    <t>Conversão para Checkout</t>
  </si>
  <si>
    <t>Conversão Checkout para Compra</t>
  </si>
  <si>
    <r>
      <rPr>
        <rFont val="Arial"/>
        <b/>
        <color theme="1"/>
      </rPr>
      <t xml:space="preserve">Edite apenas as informações em </t>
    </r>
    <r>
      <rPr>
        <rFont val="Arial"/>
        <b/>
        <color rgb="FF0000FF"/>
      </rPr>
      <t>AZUL</t>
    </r>
  </si>
  <si>
    <r>
      <rPr>
        <rFont val="Arial"/>
        <b/>
        <color theme="1"/>
      </rPr>
      <t xml:space="preserve">Edite apenas as informações em </t>
    </r>
    <r>
      <rPr>
        <rFont val="Arial"/>
        <b/>
        <color rgb="FF0000FF"/>
      </rPr>
      <t>AZUL</t>
    </r>
  </si>
  <si>
    <r>
      <rPr>
        <rFont val="Arial"/>
        <b/>
        <color theme="1"/>
      </rPr>
      <t xml:space="preserve">Edite apenas as informações em </t>
    </r>
    <r>
      <rPr>
        <rFont val="Arial"/>
        <b/>
        <color rgb="FF0000FF"/>
      </rPr>
      <t>AZUL</t>
    </r>
  </si>
  <si>
    <r>
      <rPr>
        <rFont val="Arial"/>
        <b/>
        <color theme="1"/>
      </rPr>
      <t xml:space="preserve">Edite apenas as informações em </t>
    </r>
    <r>
      <rPr>
        <rFont val="Arial"/>
        <b/>
        <color rgb="FF0000FF"/>
      </rPr>
      <t>AZUL</t>
    </r>
  </si>
  <si>
    <r>
      <rPr>
        <rFont val="Arial"/>
        <b/>
        <color theme="1"/>
      </rPr>
      <t xml:space="preserve">Edite apenas as informações em </t>
    </r>
    <r>
      <rPr>
        <rFont val="Arial"/>
        <b/>
        <color rgb="FF0000FF"/>
      </rPr>
      <t>AZUL</t>
    </r>
  </si>
  <si>
    <r>
      <rPr>
        <rFont val="Arial"/>
        <b/>
        <color theme="1"/>
      </rPr>
      <t xml:space="preserve">Edite apenas as informações em </t>
    </r>
    <r>
      <rPr>
        <rFont val="Arial"/>
        <b/>
        <color rgb="FF0000FF"/>
      </rPr>
      <t>AZUL</t>
    </r>
  </si>
  <si>
    <r>
      <rPr>
        <rFont val="Arial"/>
        <b/>
        <color theme="1"/>
      </rPr>
      <t xml:space="preserve">Edite apenas as informações em </t>
    </r>
    <r>
      <rPr>
        <rFont val="Arial"/>
        <b/>
        <color rgb="FF0000FF"/>
      </rPr>
      <t>AZUL</t>
    </r>
  </si>
  <si>
    <r>
      <rPr>
        <rFont val="Arial"/>
        <b/>
        <color theme="1"/>
      </rPr>
      <t xml:space="preserve">Edite apenas as informações em </t>
    </r>
    <r>
      <rPr>
        <rFont val="Arial"/>
        <b/>
        <color rgb="FF0000FF"/>
      </rPr>
      <t>AZUL</t>
    </r>
  </si>
  <si>
    <r>
      <rPr>
        <rFont val="Arial"/>
        <b/>
        <color theme="1"/>
      </rPr>
      <t xml:space="preserve">Edite apenas as informações em </t>
    </r>
    <r>
      <rPr>
        <rFont val="Arial"/>
        <b/>
        <color rgb="FF0000FF"/>
      </rPr>
      <t>AZUL</t>
    </r>
  </si>
  <si>
    <r>
      <rPr>
        <rFont val="Arial"/>
        <b/>
        <color theme="1"/>
      </rPr>
      <t xml:space="preserve">Edite apenas as informações em </t>
    </r>
    <r>
      <rPr>
        <rFont val="Arial"/>
        <b/>
        <color rgb="FF0000FF"/>
      </rPr>
      <t>AZUL</t>
    </r>
  </si>
  <si>
    <r>
      <rPr>
        <rFont val="Arial"/>
        <b/>
        <color theme="1"/>
      </rPr>
      <t xml:space="preserve">Edite apenas as informações em </t>
    </r>
    <r>
      <rPr>
        <rFont val="Arial"/>
        <b/>
        <color rgb="FF0000FF"/>
      </rPr>
      <t>AZUL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</si>
</sst>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[$R$ -416]#,##0.00"/>
    <numFmt numFmtId="165" formatCode="hh:mm:ss"/>
    <numFmt numFmtId="166" formatCode="dd/mm/yyyy"/>
    <numFmt numFmtId="167" formatCode="d/m/yyyy"/>
  </numFmts>
  <fonts count="8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rgb="FF0000FF"/>
      <name val="Arial"/>
      <scheme val="minor"/>
    </font>
    <font>
      <b/>
      <color theme="1"/>
      <name val="Arial"/>
    </font>
    <font>
      <color theme="1"/>
      <name val="Arial"/>
    </font>
    <font>
      <color rgb="FF000000"/>
      <name val="Arial"/>
      <scheme val="minor"/>
    </font>
    <font>
      <color rgb="FFFFFFFF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FCE5CD"/>
        <bgColor rgb="FFFCE5CD"/>
      </patternFill>
    </fill>
    <fill>
      <patternFill patternType="solid">
        <fgColor rgb="FFF4CCCC"/>
        <bgColor rgb="FFF4CCCC"/>
      </patternFill>
    </fill>
    <fill>
      <patternFill patternType="solid">
        <fgColor rgb="FFD9D9D9"/>
        <bgColor rgb="FFD9D9D9"/>
      </patternFill>
    </fill>
    <fill>
      <patternFill patternType="solid">
        <fgColor rgb="FF000000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center"/>
    </xf>
    <xf borderId="1" fillId="0" fontId="1" numFmtId="0" xfId="0" applyAlignment="1" applyBorder="1" applyFont="1">
      <alignment readingOrder="0"/>
    </xf>
    <xf borderId="1" fillId="0" fontId="1" numFmtId="0" xfId="0" applyAlignment="1" applyBorder="1" applyFont="1">
      <alignment horizontal="center" readingOrder="0"/>
    </xf>
    <xf borderId="1" fillId="0" fontId="3" numFmtId="164" xfId="0" applyAlignment="1" applyBorder="1" applyFont="1" applyNumberFormat="1">
      <alignment horizontal="center" readingOrder="0"/>
    </xf>
    <xf borderId="1" fillId="0" fontId="3" numFmtId="9" xfId="0" applyAlignment="1" applyBorder="1" applyFont="1" applyNumberFormat="1">
      <alignment horizontal="center" readingOrder="0"/>
    </xf>
    <xf borderId="1" fillId="0" fontId="2" numFmtId="164" xfId="0" applyAlignment="1" applyBorder="1" applyFont="1" applyNumberFormat="1">
      <alignment horizontal="center"/>
    </xf>
    <xf borderId="1" fillId="0" fontId="2" numFmtId="3" xfId="0" applyAlignment="1" applyBorder="1" applyFont="1" applyNumberFormat="1">
      <alignment horizontal="center"/>
    </xf>
    <xf borderId="1" fillId="0" fontId="2" numFmtId="0" xfId="0" applyAlignment="1" applyBorder="1" applyFont="1">
      <alignment horizontal="center" readingOrder="0"/>
    </xf>
    <xf borderId="1" fillId="2" fontId="1" numFmtId="0" xfId="0" applyAlignment="1" applyBorder="1" applyFill="1" applyFont="1">
      <alignment readingOrder="0"/>
    </xf>
    <xf borderId="1" fillId="2" fontId="2" numFmtId="164" xfId="0" applyAlignment="1" applyBorder="1" applyFont="1" applyNumberFormat="1">
      <alignment horizontal="center"/>
    </xf>
    <xf borderId="1" fillId="2" fontId="2" numFmtId="2" xfId="0" applyAlignment="1" applyBorder="1" applyFont="1" applyNumberFormat="1">
      <alignment horizontal="center"/>
    </xf>
    <xf borderId="0" fillId="0" fontId="2" numFmtId="164" xfId="0" applyAlignment="1" applyFont="1" applyNumberFormat="1">
      <alignment readingOrder="0"/>
    </xf>
    <xf borderId="0" fillId="0" fontId="2" numFmtId="164" xfId="0" applyAlignment="1" applyFont="1" applyNumberFormat="1">
      <alignment horizontal="center" readingOrder="0"/>
    </xf>
    <xf borderId="1" fillId="3" fontId="4" numFmtId="0" xfId="0" applyAlignment="1" applyBorder="1" applyFill="1" applyFont="1">
      <alignment vertical="bottom"/>
    </xf>
    <xf borderId="1" fillId="3" fontId="4" numFmtId="0" xfId="0" applyAlignment="1" applyBorder="1" applyFont="1">
      <alignment horizontal="center" vertical="bottom"/>
    </xf>
    <xf borderId="1" fillId="3" fontId="4" numFmtId="0" xfId="0" applyAlignment="1" applyBorder="1" applyFont="1">
      <alignment horizontal="center" readingOrder="0" vertical="bottom"/>
    </xf>
    <xf borderId="1" fillId="0" fontId="5" numFmtId="0" xfId="0" applyAlignment="1" applyBorder="1" applyFont="1">
      <alignment readingOrder="0" vertical="bottom"/>
    </xf>
    <xf borderId="1" fillId="0" fontId="5" numFmtId="165" xfId="0" applyAlignment="1" applyBorder="1" applyFont="1" applyNumberFormat="1">
      <alignment horizontal="center" readingOrder="0" vertical="bottom"/>
    </xf>
    <xf borderId="1" fillId="0" fontId="5" numFmtId="164" xfId="0" applyAlignment="1" applyBorder="1" applyFont="1" applyNumberFormat="1">
      <alignment horizontal="center" readingOrder="0" vertical="bottom"/>
    </xf>
    <xf borderId="1" fillId="0" fontId="5" numFmtId="0" xfId="0" applyAlignment="1" applyBorder="1" applyFont="1">
      <alignment horizontal="center" readingOrder="0" vertical="bottom"/>
    </xf>
    <xf borderId="1" fillId="0" fontId="5" numFmtId="164" xfId="0" applyAlignment="1" applyBorder="1" applyFont="1" applyNumberFormat="1">
      <alignment horizontal="center" vertical="bottom"/>
    </xf>
    <xf borderId="1" fillId="2" fontId="5" numFmtId="2" xfId="0" applyAlignment="1" applyBorder="1" applyFont="1" applyNumberFormat="1">
      <alignment horizontal="center" vertical="bottom"/>
    </xf>
    <xf borderId="1" fillId="0" fontId="5" numFmtId="0" xfId="0" applyAlignment="1" applyBorder="1" applyFont="1">
      <alignment horizontal="center" vertical="bottom"/>
    </xf>
    <xf borderId="1" fillId="3" fontId="5" numFmtId="2" xfId="0" applyAlignment="1" applyBorder="1" applyFont="1" applyNumberFormat="1">
      <alignment horizontal="center" vertical="bottom"/>
    </xf>
    <xf borderId="1" fillId="4" fontId="5" numFmtId="2" xfId="0" applyAlignment="1" applyBorder="1" applyFill="1" applyFont="1" applyNumberFormat="1">
      <alignment horizontal="center" vertical="bottom"/>
    </xf>
    <xf borderId="1" fillId="5" fontId="5" numFmtId="2" xfId="0" applyAlignment="1" applyBorder="1" applyFill="1" applyFont="1" applyNumberFormat="1">
      <alignment horizontal="center" vertical="bottom"/>
    </xf>
    <xf borderId="1" fillId="0" fontId="6" numFmtId="164" xfId="0" applyAlignment="1" applyBorder="1" applyFont="1" applyNumberFormat="1">
      <alignment horizontal="center" readingOrder="0"/>
    </xf>
    <xf borderId="1" fillId="0" fontId="6" numFmtId="9" xfId="0" applyAlignment="1" applyBorder="1" applyFont="1" applyNumberFormat="1">
      <alignment horizontal="center" readingOrder="0"/>
    </xf>
    <xf borderId="1" fillId="0" fontId="6" numFmtId="3" xfId="0" applyAlignment="1" applyBorder="1" applyFont="1" applyNumberFormat="1">
      <alignment horizontal="center" readingOrder="0"/>
    </xf>
    <xf borderId="1" fillId="2" fontId="6" numFmtId="164" xfId="0" applyAlignment="1" applyBorder="1" applyFont="1" applyNumberFormat="1">
      <alignment horizontal="center"/>
    </xf>
    <xf borderId="1" fillId="0" fontId="6" numFmtId="164" xfId="0" applyAlignment="1" applyBorder="1" applyFont="1" applyNumberFormat="1">
      <alignment horizontal="center"/>
    </xf>
    <xf borderId="1" fillId="2" fontId="6" numFmtId="2" xfId="0" applyAlignment="1" applyBorder="1" applyFont="1" applyNumberFormat="1">
      <alignment horizontal="center"/>
    </xf>
    <xf borderId="0" fillId="3" fontId="1" numFmtId="0" xfId="0" applyAlignment="1" applyFont="1">
      <alignment readingOrder="0"/>
    </xf>
    <xf borderId="0" fillId="4" fontId="1" numFmtId="0" xfId="0" applyAlignment="1" applyFont="1">
      <alignment readingOrder="0"/>
    </xf>
    <xf borderId="0" fillId="6" fontId="1" numFmtId="0" xfId="0" applyAlignment="1" applyFill="1" applyFont="1">
      <alignment readingOrder="0"/>
    </xf>
    <xf borderId="1" fillId="7" fontId="7" numFmtId="0" xfId="0" applyAlignment="1" applyBorder="1" applyFill="1" applyFont="1">
      <alignment readingOrder="0"/>
    </xf>
    <xf borderId="1" fillId="7" fontId="7" numFmtId="0" xfId="0" applyAlignment="1" applyBorder="1" applyFont="1">
      <alignment horizontal="center"/>
    </xf>
    <xf borderId="1" fillId="0" fontId="2" numFmtId="0" xfId="0" applyAlignment="1" applyBorder="1" applyFont="1">
      <alignment readingOrder="0"/>
    </xf>
    <xf borderId="1" fillId="0" fontId="2" numFmtId="164" xfId="0" applyAlignment="1" applyBorder="1" applyFont="1" applyNumberFormat="1">
      <alignment horizontal="center" readingOrder="0"/>
    </xf>
    <xf borderId="1" fillId="0" fontId="2" numFmtId="3" xfId="0" applyAlignment="1" applyBorder="1" applyFont="1" applyNumberFormat="1">
      <alignment horizontal="center" readingOrder="0"/>
    </xf>
    <xf borderId="1" fillId="0" fontId="2" numFmtId="166" xfId="0" applyAlignment="1" applyBorder="1" applyFont="1" applyNumberFormat="1">
      <alignment horizontal="center" readingOrder="0"/>
    </xf>
    <xf borderId="1" fillId="7" fontId="2" numFmtId="0" xfId="0" applyAlignment="1" applyBorder="1" applyFont="1">
      <alignment horizontal="center"/>
    </xf>
    <xf borderId="1" fillId="3" fontId="1" numFmtId="0" xfId="0" applyAlignment="1" applyBorder="1" applyFont="1">
      <alignment horizontal="center" readingOrder="0"/>
    </xf>
    <xf borderId="1" fillId="4" fontId="1" numFmtId="0" xfId="0" applyAlignment="1" applyBorder="1" applyFont="1">
      <alignment horizontal="center" readingOrder="0"/>
    </xf>
    <xf borderId="1" fillId="6" fontId="1" numFmtId="0" xfId="0" applyAlignment="1" applyBorder="1" applyFont="1">
      <alignment horizontal="center" readingOrder="0"/>
    </xf>
    <xf borderId="1" fillId="0" fontId="1" numFmtId="166" xfId="0" applyAlignment="1" applyBorder="1" applyFont="1" applyNumberFormat="1">
      <alignment horizontal="left" readingOrder="0"/>
    </xf>
    <xf borderId="1" fillId="0" fontId="3" numFmtId="3" xfId="0" applyAlignment="1" applyBorder="1" applyFont="1" applyNumberFormat="1">
      <alignment horizontal="center" readingOrder="0"/>
    </xf>
    <xf borderId="1" fillId="0" fontId="6" numFmtId="4" xfId="0" applyAlignment="1" applyBorder="1" applyFont="1" applyNumberFormat="1">
      <alignment horizontal="center" readingOrder="0"/>
    </xf>
    <xf borderId="1" fillId="0" fontId="6" numFmtId="10" xfId="0" applyAlignment="1" applyBorder="1" applyFont="1" applyNumberFormat="1">
      <alignment horizontal="center" readingOrder="0"/>
    </xf>
    <xf borderId="1" fillId="0" fontId="3" numFmtId="10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/>
    </xf>
    <xf borderId="1" fillId="0" fontId="2" numFmtId="10" xfId="0" applyAlignment="1" applyBorder="1" applyFont="1" applyNumberFormat="1">
      <alignment horizontal="center"/>
    </xf>
    <xf borderId="1" fillId="0" fontId="2" numFmtId="0" xfId="0" applyAlignment="1" applyBorder="1" applyFont="1">
      <alignment horizontal="center"/>
    </xf>
    <xf borderId="1" fillId="0" fontId="2" numFmtId="167" xfId="0" applyAlignment="1" applyBorder="1" applyFont="1" applyNumberForma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 outlineLevelRow="1"/>
  <cols>
    <col customWidth="1" min="1" max="1" width="35.0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 t="s">
        <v>12</v>
      </c>
      <c r="M3" s="4" t="s">
        <v>13</v>
      </c>
    </row>
    <row r="4">
      <c r="A4" s="3" t="s">
        <v>14</v>
      </c>
      <c r="B4" s="5">
        <v>20000.0</v>
      </c>
      <c r="C4" s="5">
        <v>20000.0</v>
      </c>
      <c r="D4" s="5">
        <v>20000.0</v>
      </c>
      <c r="E4" s="5">
        <v>20000.0</v>
      </c>
      <c r="F4" s="5">
        <v>20000.0</v>
      </c>
      <c r="G4" s="5">
        <v>20000.0</v>
      </c>
      <c r="H4" s="5">
        <v>20000.0</v>
      </c>
      <c r="I4" s="5">
        <v>20000.0</v>
      </c>
      <c r="J4" s="5">
        <v>20000.0</v>
      </c>
      <c r="K4" s="5">
        <v>20000.0</v>
      </c>
      <c r="L4" s="5">
        <v>20000.0</v>
      </c>
      <c r="M4" s="5">
        <v>20000.0</v>
      </c>
    </row>
    <row r="5">
      <c r="A5" s="3" t="s">
        <v>15</v>
      </c>
      <c r="B5" s="5">
        <v>37.0</v>
      </c>
      <c r="C5" s="5">
        <v>37.0</v>
      </c>
      <c r="D5" s="5">
        <v>37.0</v>
      </c>
      <c r="E5" s="5">
        <v>37.0</v>
      </c>
      <c r="F5" s="5">
        <v>37.0</v>
      </c>
      <c r="G5" s="5">
        <v>37.0</v>
      </c>
      <c r="H5" s="5">
        <v>37.0</v>
      </c>
      <c r="I5" s="5">
        <v>37.0</v>
      </c>
      <c r="J5" s="5">
        <v>37.0</v>
      </c>
      <c r="K5" s="5">
        <v>37.0</v>
      </c>
      <c r="L5" s="5">
        <v>37.0</v>
      </c>
      <c r="M5" s="5">
        <v>37.0</v>
      </c>
    </row>
    <row r="6">
      <c r="A6" s="3" t="s">
        <v>16</v>
      </c>
      <c r="B6" s="6">
        <v>0.25</v>
      </c>
      <c r="C6" s="6">
        <v>0.25</v>
      </c>
      <c r="D6" s="6">
        <v>0.25</v>
      </c>
      <c r="E6" s="6">
        <v>0.25</v>
      </c>
      <c r="F6" s="6">
        <v>0.25</v>
      </c>
      <c r="G6" s="6">
        <v>0.25</v>
      </c>
      <c r="H6" s="6">
        <v>0.25</v>
      </c>
      <c r="I6" s="6">
        <v>0.25</v>
      </c>
      <c r="J6" s="6">
        <v>0.25</v>
      </c>
      <c r="K6" s="6">
        <v>0.25</v>
      </c>
      <c r="L6" s="6">
        <v>0.25</v>
      </c>
      <c r="M6" s="6">
        <v>0.25</v>
      </c>
    </row>
    <row r="7">
      <c r="A7" s="3" t="s">
        <v>17</v>
      </c>
      <c r="B7" s="7">
        <f t="shared" ref="B7:M7" si="1">B5-(B5*B6)</f>
        <v>27.75</v>
      </c>
      <c r="C7" s="7">
        <f t="shared" si="1"/>
        <v>27.75</v>
      </c>
      <c r="D7" s="7">
        <f t="shared" si="1"/>
        <v>27.75</v>
      </c>
      <c r="E7" s="7">
        <f t="shared" si="1"/>
        <v>27.75</v>
      </c>
      <c r="F7" s="7">
        <f t="shared" si="1"/>
        <v>27.75</v>
      </c>
      <c r="G7" s="7">
        <f t="shared" si="1"/>
        <v>27.75</v>
      </c>
      <c r="H7" s="7">
        <f t="shared" si="1"/>
        <v>27.75</v>
      </c>
      <c r="I7" s="7">
        <f t="shared" si="1"/>
        <v>27.75</v>
      </c>
      <c r="J7" s="7">
        <f t="shared" si="1"/>
        <v>27.75</v>
      </c>
      <c r="K7" s="7">
        <f t="shared" si="1"/>
        <v>27.75</v>
      </c>
      <c r="L7" s="7">
        <f t="shared" si="1"/>
        <v>27.75</v>
      </c>
      <c r="M7" s="7">
        <f t="shared" si="1"/>
        <v>27.75</v>
      </c>
    </row>
    <row r="8">
      <c r="A8" s="3" t="s">
        <v>18</v>
      </c>
      <c r="B8" s="8">
        <f t="shared" ref="B8:M8" si="2">B4/B7</f>
        <v>720.7207207</v>
      </c>
      <c r="C8" s="8">
        <f t="shared" si="2"/>
        <v>720.7207207</v>
      </c>
      <c r="D8" s="8">
        <f t="shared" si="2"/>
        <v>720.7207207</v>
      </c>
      <c r="E8" s="8">
        <f t="shared" si="2"/>
        <v>720.7207207</v>
      </c>
      <c r="F8" s="8">
        <f t="shared" si="2"/>
        <v>720.7207207</v>
      </c>
      <c r="G8" s="8">
        <f t="shared" si="2"/>
        <v>720.7207207</v>
      </c>
      <c r="H8" s="8">
        <f t="shared" si="2"/>
        <v>720.7207207</v>
      </c>
      <c r="I8" s="8">
        <f t="shared" si="2"/>
        <v>720.7207207</v>
      </c>
      <c r="J8" s="8">
        <f t="shared" si="2"/>
        <v>720.7207207</v>
      </c>
      <c r="K8" s="8">
        <f t="shared" si="2"/>
        <v>720.7207207</v>
      </c>
      <c r="L8" s="8">
        <f t="shared" si="2"/>
        <v>720.7207207</v>
      </c>
      <c r="M8" s="8">
        <f t="shared" si="2"/>
        <v>720.7207207</v>
      </c>
    </row>
    <row r="9">
      <c r="A9" s="3" t="s">
        <v>19</v>
      </c>
      <c r="B9" s="8">
        <f t="shared" ref="B9:M9" si="3">B8*B10</f>
        <v>108.1081081</v>
      </c>
      <c r="C9" s="8">
        <f t="shared" si="3"/>
        <v>108.1081081</v>
      </c>
      <c r="D9" s="8">
        <f t="shared" si="3"/>
        <v>108.1081081</v>
      </c>
      <c r="E9" s="8">
        <f t="shared" si="3"/>
        <v>108.1081081</v>
      </c>
      <c r="F9" s="8">
        <f t="shared" si="3"/>
        <v>108.1081081</v>
      </c>
      <c r="G9" s="8">
        <f t="shared" si="3"/>
        <v>108.1081081</v>
      </c>
      <c r="H9" s="8">
        <f t="shared" si="3"/>
        <v>108.1081081</v>
      </c>
      <c r="I9" s="8">
        <f t="shared" si="3"/>
        <v>108.1081081</v>
      </c>
      <c r="J9" s="8">
        <f t="shared" si="3"/>
        <v>108.1081081</v>
      </c>
      <c r="K9" s="8">
        <f t="shared" si="3"/>
        <v>108.1081081</v>
      </c>
      <c r="L9" s="8">
        <f t="shared" si="3"/>
        <v>108.1081081</v>
      </c>
      <c r="M9" s="8">
        <f t="shared" si="3"/>
        <v>108.1081081</v>
      </c>
    </row>
    <row r="10" outlineLevel="1">
      <c r="A10" s="9" t="s">
        <v>20</v>
      </c>
      <c r="B10" s="6">
        <v>0.15</v>
      </c>
      <c r="C10" s="6">
        <v>0.15</v>
      </c>
      <c r="D10" s="6">
        <v>0.15</v>
      </c>
      <c r="E10" s="6">
        <v>0.15</v>
      </c>
      <c r="F10" s="6">
        <v>0.15</v>
      </c>
      <c r="G10" s="6">
        <v>0.15</v>
      </c>
      <c r="H10" s="6">
        <v>0.15</v>
      </c>
      <c r="I10" s="6">
        <v>0.15</v>
      </c>
      <c r="J10" s="6">
        <v>0.15</v>
      </c>
      <c r="K10" s="6">
        <v>0.15</v>
      </c>
      <c r="L10" s="6">
        <v>0.15</v>
      </c>
      <c r="M10" s="6">
        <v>0.15</v>
      </c>
    </row>
    <row r="11" outlineLevel="1">
      <c r="A11" s="9" t="s">
        <v>21</v>
      </c>
      <c r="B11" s="5">
        <v>19.0</v>
      </c>
      <c r="C11" s="5">
        <v>19.0</v>
      </c>
      <c r="D11" s="5">
        <v>19.0</v>
      </c>
      <c r="E11" s="5">
        <v>19.0</v>
      </c>
      <c r="F11" s="5">
        <v>19.0</v>
      </c>
      <c r="G11" s="5">
        <v>19.0</v>
      </c>
      <c r="H11" s="5">
        <v>19.0</v>
      </c>
      <c r="I11" s="5">
        <v>19.0</v>
      </c>
      <c r="J11" s="5">
        <v>19.0</v>
      </c>
      <c r="K11" s="5">
        <v>19.0</v>
      </c>
      <c r="L11" s="5">
        <v>19.0</v>
      </c>
      <c r="M11" s="5">
        <v>19.0</v>
      </c>
    </row>
    <row r="12">
      <c r="A12" s="3" t="s">
        <v>22</v>
      </c>
      <c r="B12" s="8">
        <f t="shared" ref="B12:M12" si="4">B8*B13</f>
        <v>108.1081081</v>
      </c>
      <c r="C12" s="8">
        <f t="shared" si="4"/>
        <v>108.1081081</v>
      </c>
      <c r="D12" s="8">
        <f t="shared" si="4"/>
        <v>108.1081081</v>
      </c>
      <c r="E12" s="8">
        <f t="shared" si="4"/>
        <v>108.1081081</v>
      </c>
      <c r="F12" s="8">
        <f t="shared" si="4"/>
        <v>108.1081081</v>
      </c>
      <c r="G12" s="8">
        <f t="shared" si="4"/>
        <v>108.1081081</v>
      </c>
      <c r="H12" s="8">
        <f t="shared" si="4"/>
        <v>108.1081081</v>
      </c>
      <c r="I12" s="8">
        <f t="shared" si="4"/>
        <v>108.1081081</v>
      </c>
      <c r="J12" s="8">
        <f t="shared" si="4"/>
        <v>108.1081081</v>
      </c>
      <c r="K12" s="8">
        <f t="shared" si="4"/>
        <v>108.1081081</v>
      </c>
      <c r="L12" s="8">
        <f t="shared" si="4"/>
        <v>108.1081081</v>
      </c>
      <c r="M12" s="8">
        <f t="shared" si="4"/>
        <v>108.1081081</v>
      </c>
    </row>
    <row r="13" outlineLevel="1">
      <c r="A13" s="9" t="s">
        <v>23</v>
      </c>
      <c r="B13" s="6">
        <v>0.15</v>
      </c>
      <c r="C13" s="6">
        <v>0.15</v>
      </c>
      <c r="D13" s="6">
        <v>0.15</v>
      </c>
      <c r="E13" s="6">
        <v>0.15</v>
      </c>
      <c r="F13" s="6">
        <v>0.15</v>
      </c>
      <c r="G13" s="6">
        <v>0.15</v>
      </c>
      <c r="H13" s="6">
        <v>0.15</v>
      </c>
      <c r="I13" s="6">
        <v>0.15</v>
      </c>
      <c r="J13" s="6">
        <v>0.15</v>
      </c>
      <c r="K13" s="6">
        <v>0.15</v>
      </c>
      <c r="L13" s="6">
        <v>0.15</v>
      </c>
      <c r="M13" s="6">
        <v>0.15</v>
      </c>
    </row>
    <row r="14" outlineLevel="1">
      <c r="A14" s="9" t="s">
        <v>24</v>
      </c>
      <c r="B14" s="5">
        <v>29.0</v>
      </c>
      <c r="C14" s="5">
        <v>29.0</v>
      </c>
      <c r="D14" s="5">
        <v>29.0</v>
      </c>
      <c r="E14" s="5">
        <v>29.0</v>
      </c>
      <c r="F14" s="5">
        <v>29.0</v>
      </c>
      <c r="G14" s="5">
        <v>29.0</v>
      </c>
      <c r="H14" s="5">
        <v>29.0</v>
      </c>
      <c r="I14" s="5">
        <v>29.0</v>
      </c>
      <c r="J14" s="5">
        <v>29.0</v>
      </c>
      <c r="K14" s="5">
        <v>29.0</v>
      </c>
      <c r="L14" s="5">
        <v>29.0</v>
      </c>
      <c r="M14" s="5">
        <v>29.0</v>
      </c>
    </row>
    <row r="15">
      <c r="A15" s="3" t="s">
        <v>25</v>
      </c>
      <c r="B15" s="8">
        <f t="shared" ref="B15:M15" si="5">B8*B16</f>
        <v>36.03603604</v>
      </c>
      <c r="C15" s="8">
        <f t="shared" si="5"/>
        <v>36.03603604</v>
      </c>
      <c r="D15" s="8">
        <f t="shared" si="5"/>
        <v>36.03603604</v>
      </c>
      <c r="E15" s="8">
        <f t="shared" si="5"/>
        <v>36.03603604</v>
      </c>
      <c r="F15" s="8">
        <f t="shared" si="5"/>
        <v>36.03603604</v>
      </c>
      <c r="G15" s="8">
        <f t="shared" si="5"/>
        <v>36.03603604</v>
      </c>
      <c r="H15" s="8">
        <f t="shared" si="5"/>
        <v>36.03603604</v>
      </c>
      <c r="I15" s="8">
        <f t="shared" si="5"/>
        <v>36.03603604</v>
      </c>
      <c r="J15" s="8">
        <f t="shared" si="5"/>
        <v>36.03603604</v>
      </c>
      <c r="K15" s="8">
        <f t="shared" si="5"/>
        <v>36.03603604</v>
      </c>
      <c r="L15" s="8">
        <f t="shared" si="5"/>
        <v>36.03603604</v>
      </c>
      <c r="M15" s="8">
        <f t="shared" si="5"/>
        <v>36.03603604</v>
      </c>
    </row>
    <row r="16" outlineLevel="1">
      <c r="A16" s="9" t="s">
        <v>26</v>
      </c>
      <c r="B16" s="6">
        <v>0.05</v>
      </c>
      <c r="C16" s="6">
        <v>0.05</v>
      </c>
      <c r="D16" s="6">
        <v>0.05</v>
      </c>
      <c r="E16" s="6">
        <v>0.05</v>
      </c>
      <c r="F16" s="6">
        <v>0.05</v>
      </c>
      <c r="G16" s="6">
        <v>0.05</v>
      </c>
      <c r="H16" s="6">
        <v>0.05</v>
      </c>
      <c r="I16" s="6">
        <v>0.05</v>
      </c>
      <c r="J16" s="6">
        <v>0.05</v>
      </c>
      <c r="K16" s="6">
        <v>0.05</v>
      </c>
      <c r="L16" s="6">
        <v>0.05</v>
      </c>
      <c r="M16" s="6">
        <v>0.05</v>
      </c>
    </row>
    <row r="17" outlineLevel="1">
      <c r="A17" s="9" t="s">
        <v>27</v>
      </c>
      <c r="B17" s="5">
        <v>147.0</v>
      </c>
      <c r="C17" s="5">
        <v>147.0</v>
      </c>
      <c r="D17" s="5">
        <v>147.0</v>
      </c>
      <c r="E17" s="5">
        <v>147.0</v>
      </c>
      <c r="F17" s="5">
        <v>147.0</v>
      </c>
      <c r="G17" s="5">
        <v>147.0</v>
      </c>
      <c r="H17" s="5">
        <v>147.0</v>
      </c>
      <c r="I17" s="5">
        <v>147.0</v>
      </c>
      <c r="J17" s="5">
        <v>147.0</v>
      </c>
      <c r="K17" s="5">
        <v>147.0</v>
      </c>
      <c r="L17" s="5">
        <v>147.0</v>
      </c>
      <c r="M17" s="5">
        <v>147.0</v>
      </c>
    </row>
    <row r="18">
      <c r="A18" s="10" t="s">
        <v>28</v>
      </c>
      <c r="B18" s="11">
        <f t="shared" ref="B18:M18" si="6">SUM(B19:B22)</f>
        <v>37153.15315</v>
      </c>
      <c r="C18" s="11">
        <f t="shared" si="6"/>
        <v>37153.15315</v>
      </c>
      <c r="D18" s="11">
        <f t="shared" si="6"/>
        <v>37153.15315</v>
      </c>
      <c r="E18" s="11">
        <f t="shared" si="6"/>
        <v>37153.15315</v>
      </c>
      <c r="F18" s="11">
        <f t="shared" si="6"/>
        <v>37153.15315</v>
      </c>
      <c r="G18" s="11">
        <f t="shared" si="6"/>
        <v>37153.15315</v>
      </c>
      <c r="H18" s="11">
        <f t="shared" si="6"/>
        <v>37153.15315</v>
      </c>
      <c r="I18" s="11">
        <f t="shared" si="6"/>
        <v>37153.15315</v>
      </c>
      <c r="J18" s="11">
        <f t="shared" si="6"/>
        <v>37153.15315</v>
      </c>
      <c r="K18" s="11">
        <f t="shared" si="6"/>
        <v>37153.15315</v>
      </c>
      <c r="L18" s="11">
        <f t="shared" si="6"/>
        <v>37153.15315</v>
      </c>
      <c r="M18" s="11">
        <f t="shared" si="6"/>
        <v>37153.15315</v>
      </c>
    </row>
    <row r="19" outlineLevel="1">
      <c r="A19" s="9" t="s">
        <v>29</v>
      </c>
      <c r="B19" s="7">
        <f t="shared" ref="B19:M19" si="7">B8*B5</f>
        <v>26666.66667</v>
      </c>
      <c r="C19" s="7">
        <f t="shared" si="7"/>
        <v>26666.66667</v>
      </c>
      <c r="D19" s="7">
        <f t="shared" si="7"/>
        <v>26666.66667</v>
      </c>
      <c r="E19" s="7">
        <f t="shared" si="7"/>
        <v>26666.66667</v>
      </c>
      <c r="F19" s="7">
        <f t="shared" si="7"/>
        <v>26666.66667</v>
      </c>
      <c r="G19" s="7">
        <f t="shared" si="7"/>
        <v>26666.66667</v>
      </c>
      <c r="H19" s="7">
        <f t="shared" si="7"/>
        <v>26666.66667</v>
      </c>
      <c r="I19" s="7">
        <f t="shared" si="7"/>
        <v>26666.66667</v>
      </c>
      <c r="J19" s="7">
        <f t="shared" si="7"/>
        <v>26666.66667</v>
      </c>
      <c r="K19" s="7">
        <f t="shared" si="7"/>
        <v>26666.66667</v>
      </c>
      <c r="L19" s="7">
        <f t="shared" si="7"/>
        <v>26666.66667</v>
      </c>
      <c r="M19" s="7">
        <f t="shared" si="7"/>
        <v>26666.66667</v>
      </c>
    </row>
    <row r="20" outlineLevel="1">
      <c r="A20" s="9" t="s">
        <v>30</v>
      </c>
      <c r="B20" s="7">
        <f t="shared" ref="B20:M20" si="8">B9*B11</f>
        <v>2054.054054</v>
      </c>
      <c r="C20" s="7">
        <f t="shared" si="8"/>
        <v>2054.054054</v>
      </c>
      <c r="D20" s="7">
        <f t="shared" si="8"/>
        <v>2054.054054</v>
      </c>
      <c r="E20" s="7">
        <f t="shared" si="8"/>
        <v>2054.054054</v>
      </c>
      <c r="F20" s="7">
        <f t="shared" si="8"/>
        <v>2054.054054</v>
      </c>
      <c r="G20" s="7">
        <f t="shared" si="8"/>
        <v>2054.054054</v>
      </c>
      <c r="H20" s="7">
        <f t="shared" si="8"/>
        <v>2054.054054</v>
      </c>
      <c r="I20" s="7">
        <f t="shared" si="8"/>
        <v>2054.054054</v>
      </c>
      <c r="J20" s="7">
        <f t="shared" si="8"/>
        <v>2054.054054</v>
      </c>
      <c r="K20" s="7">
        <f t="shared" si="8"/>
        <v>2054.054054</v>
      </c>
      <c r="L20" s="7">
        <f t="shared" si="8"/>
        <v>2054.054054</v>
      </c>
      <c r="M20" s="7">
        <f t="shared" si="8"/>
        <v>2054.054054</v>
      </c>
    </row>
    <row r="21" outlineLevel="1">
      <c r="A21" s="9" t="s">
        <v>31</v>
      </c>
      <c r="B21" s="7">
        <f t="shared" ref="B21:M21" si="9">B12*B14</f>
        <v>3135.135135</v>
      </c>
      <c r="C21" s="7">
        <f t="shared" si="9"/>
        <v>3135.135135</v>
      </c>
      <c r="D21" s="7">
        <f t="shared" si="9"/>
        <v>3135.135135</v>
      </c>
      <c r="E21" s="7">
        <f t="shared" si="9"/>
        <v>3135.135135</v>
      </c>
      <c r="F21" s="7">
        <f t="shared" si="9"/>
        <v>3135.135135</v>
      </c>
      <c r="G21" s="7">
        <f t="shared" si="9"/>
        <v>3135.135135</v>
      </c>
      <c r="H21" s="7">
        <f t="shared" si="9"/>
        <v>3135.135135</v>
      </c>
      <c r="I21" s="7">
        <f t="shared" si="9"/>
        <v>3135.135135</v>
      </c>
      <c r="J21" s="7">
        <f t="shared" si="9"/>
        <v>3135.135135</v>
      </c>
      <c r="K21" s="7">
        <f t="shared" si="9"/>
        <v>3135.135135</v>
      </c>
      <c r="L21" s="7">
        <f t="shared" si="9"/>
        <v>3135.135135</v>
      </c>
      <c r="M21" s="7">
        <f t="shared" si="9"/>
        <v>3135.135135</v>
      </c>
    </row>
    <row r="22" outlineLevel="1">
      <c r="A22" s="9" t="s">
        <v>32</v>
      </c>
      <c r="B22" s="7">
        <f t="shared" ref="B22:M22" si="10">B15*B17</f>
        <v>5297.297297</v>
      </c>
      <c r="C22" s="7">
        <f t="shared" si="10"/>
        <v>5297.297297</v>
      </c>
      <c r="D22" s="7">
        <f t="shared" si="10"/>
        <v>5297.297297</v>
      </c>
      <c r="E22" s="7">
        <f t="shared" si="10"/>
        <v>5297.297297</v>
      </c>
      <c r="F22" s="7">
        <f t="shared" si="10"/>
        <v>5297.297297</v>
      </c>
      <c r="G22" s="7">
        <f t="shared" si="10"/>
        <v>5297.297297</v>
      </c>
      <c r="H22" s="7">
        <f t="shared" si="10"/>
        <v>5297.297297</v>
      </c>
      <c r="I22" s="7">
        <f t="shared" si="10"/>
        <v>5297.297297</v>
      </c>
      <c r="J22" s="7">
        <f t="shared" si="10"/>
        <v>5297.297297</v>
      </c>
      <c r="K22" s="7">
        <f t="shared" si="10"/>
        <v>5297.297297</v>
      </c>
      <c r="L22" s="7">
        <f t="shared" si="10"/>
        <v>5297.297297</v>
      </c>
      <c r="M22" s="7">
        <f t="shared" si="10"/>
        <v>5297.297297</v>
      </c>
    </row>
    <row r="23">
      <c r="A23" s="10" t="s">
        <v>33</v>
      </c>
      <c r="B23" s="12">
        <f t="shared" ref="B23:M23" si="11">B18/B4</f>
        <v>1.857657658</v>
      </c>
      <c r="C23" s="12">
        <f t="shared" si="11"/>
        <v>1.857657658</v>
      </c>
      <c r="D23" s="12">
        <f t="shared" si="11"/>
        <v>1.857657658</v>
      </c>
      <c r="E23" s="12">
        <f t="shared" si="11"/>
        <v>1.857657658</v>
      </c>
      <c r="F23" s="12">
        <f t="shared" si="11"/>
        <v>1.857657658</v>
      </c>
      <c r="G23" s="12">
        <f t="shared" si="11"/>
        <v>1.857657658</v>
      </c>
      <c r="H23" s="12">
        <f t="shared" si="11"/>
        <v>1.857657658</v>
      </c>
      <c r="I23" s="12">
        <f t="shared" si="11"/>
        <v>1.857657658</v>
      </c>
      <c r="J23" s="12">
        <f t="shared" si="11"/>
        <v>1.857657658</v>
      </c>
      <c r="K23" s="12">
        <f t="shared" si="11"/>
        <v>1.857657658</v>
      </c>
      <c r="L23" s="12">
        <f t="shared" si="11"/>
        <v>1.857657658</v>
      </c>
      <c r="M23" s="12">
        <f t="shared" si="11"/>
        <v>1.857657658</v>
      </c>
    </row>
    <row r="24">
      <c r="A24" s="10" t="s">
        <v>34</v>
      </c>
      <c r="B24" s="11">
        <f t="shared" ref="B24:M24" si="12">B18-B4</f>
        <v>17153.15315</v>
      </c>
      <c r="C24" s="11">
        <f t="shared" si="12"/>
        <v>17153.15315</v>
      </c>
      <c r="D24" s="11">
        <f t="shared" si="12"/>
        <v>17153.15315</v>
      </c>
      <c r="E24" s="11">
        <f t="shared" si="12"/>
        <v>17153.15315</v>
      </c>
      <c r="F24" s="11">
        <f t="shared" si="12"/>
        <v>17153.15315</v>
      </c>
      <c r="G24" s="11">
        <f t="shared" si="12"/>
        <v>17153.15315</v>
      </c>
      <c r="H24" s="11">
        <f t="shared" si="12"/>
        <v>17153.15315</v>
      </c>
      <c r="I24" s="11">
        <f t="shared" si="12"/>
        <v>17153.15315</v>
      </c>
      <c r="J24" s="11">
        <f t="shared" si="12"/>
        <v>17153.15315</v>
      </c>
      <c r="K24" s="11">
        <f t="shared" si="12"/>
        <v>17153.15315</v>
      </c>
      <c r="L24" s="11">
        <f t="shared" si="12"/>
        <v>17153.15315</v>
      </c>
      <c r="M24" s="11">
        <f t="shared" si="12"/>
        <v>17153.15315</v>
      </c>
    </row>
    <row r="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>
      <c r="A29" s="13"/>
      <c r="B29" s="1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>
      <c r="A30" s="13"/>
      <c r="B30" s="1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</row>
    <row r="43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47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7.5"/>
    <col customWidth="1" min="2" max="3" width="17.25"/>
    <col customWidth="1" min="4" max="4" width="20.88"/>
    <col customWidth="1" min="5" max="5" width="20.5"/>
    <col customWidth="1" min="6" max="16" width="17.25"/>
    <col customWidth="1" min="17" max="17" width="22.5"/>
    <col customWidth="1" min="18" max="18" width="30.0"/>
    <col customWidth="1" min="19" max="21" width="19.75"/>
    <col customWidth="1" min="22" max="22" width="25.13"/>
    <col customWidth="1" min="23" max="23" width="30.63"/>
  </cols>
  <sheetData>
    <row r="1">
      <c r="A1" s="1" t="s">
        <v>99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A2" s="34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A3" s="35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>
      <c r="A4" s="36" t="s">
        <v>58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>
      <c r="A6" s="37" t="s">
        <v>59</v>
      </c>
      <c r="B6" s="3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>
      <c r="A7" s="39" t="s">
        <v>60</v>
      </c>
      <c r="B7" s="40">
        <f>'Metas do Projeto'!H4</f>
        <v>20000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>
      <c r="A8" s="39" t="s">
        <v>61</v>
      </c>
      <c r="B8" s="41">
        <f>'Metas do Projeto'!H8</f>
        <v>720.7207207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>
      <c r="A9" s="39" t="s">
        <v>62</v>
      </c>
      <c r="B9" s="40">
        <f>'Metas do Projeto'!H5</f>
        <v>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>
      <c r="A10" s="39" t="s">
        <v>63</v>
      </c>
      <c r="B10" s="42">
        <v>45869.0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>
      <c r="A11" s="37" t="s">
        <v>64</v>
      </c>
      <c r="B11" s="4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>
      <c r="A12" s="39" t="s">
        <v>60</v>
      </c>
      <c r="B12" s="40">
        <f>SUM(B29:B59)</f>
        <v>6000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>
      <c r="A13" s="39" t="s">
        <v>65</v>
      </c>
      <c r="B13" s="41">
        <f>SUM(C29:C59)</f>
        <v>193.8791209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>
      <c r="A14" s="39" t="s">
        <v>19</v>
      </c>
      <c r="B14" s="41">
        <f>SUM(D29:D59)</f>
        <v>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9" t="s">
        <v>22</v>
      </c>
      <c r="B15" s="41">
        <f>SUM(E29:E59)</f>
        <v>105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9" t="s">
        <v>25</v>
      </c>
      <c r="B16" s="41">
        <f>SUM(F29:F59)</f>
        <v>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9" t="s">
        <v>66</v>
      </c>
      <c r="B17" s="40">
        <f>B12/B13</f>
        <v>30.94711784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>
      <c r="A18" s="37" t="s">
        <v>67</v>
      </c>
      <c r="B18" s="4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>
      <c r="A19" s="39" t="s">
        <v>68</v>
      </c>
      <c r="B19" s="40">
        <f>B7-B12</f>
        <v>14000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>
      <c r="A20" s="39" t="s">
        <v>69</v>
      </c>
      <c r="B20" s="9">
        <f>B10-TODAY()</f>
        <v>157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>
      <c r="A21" s="39" t="s">
        <v>70</v>
      </c>
      <c r="B21" s="41">
        <f>B8-B13</f>
        <v>526.8415998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>
      <c r="A22" s="39" t="s">
        <v>71</v>
      </c>
      <c r="B22" s="40">
        <f>B19/B21</f>
        <v>26.57345207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>
      <c r="A23" s="37" t="s">
        <v>72</v>
      </c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>
      <c r="A24" s="39" t="s">
        <v>73</v>
      </c>
      <c r="B24" s="40">
        <f>B19/B20</f>
        <v>89.17197452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>
      <c r="A25" s="39" t="s">
        <v>74</v>
      </c>
      <c r="B25" s="41">
        <f>B21/B20</f>
        <v>3.35567898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>
      <c r="A26" s="39" t="s">
        <v>75</v>
      </c>
      <c r="B26" s="40">
        <f>B24/B25</f>
        <v>26.57345207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>
      <c r="A28" s="3" t="s">
        <v>1</v>
      </c>
      <c r="B28" s="44" t="s">
        <v>14</v>
      </c>
      <c r="C28" s="45" t="s">
        <v>76</v>
      </c>
      <c r="D28" s="45" t="s">
        <v>19</v>
      </c>
      <c r="E28" s="45" t="s">
        <v>22</v>
      </c>
      <c r="F28" s="45" t="s">
        <v>77</v>
      </c>
      <c r="G28" s="46" t="s">
        <v>38</v>
      </c>
      <c r="H28" s="44" t="s">
        <v>78</v>
      </c>
      <c r="I28" s="44" t="s">
        <v>79</v>
      </c>
      <c r="J28" s="46" t="s">
        <v>80</v>
      </c>
      <c r="K28" s="46" t="s">
        <v>81</v>
      </c>
      <c r="L28" s="44" t="s">
        <v>82</v>
      </c>
      <c r="M28" s="46" t="s">
        <v>83</v>
      </c>
      <c r="N28" s="46" t="s">
        <v>84</v>
      </c>
      <c r="O28" s="44" t="s">
        <v>85</v>
      </c>
      <c r="P28" s="44" t="s">
        <v>86</v>
      </c>
      <c r="Q28" s="44" t="s">
        <v>87</v>
      </c>
      <c r="R28" s="46" t="s">
        <v>88</v>
      </c>
      <c r="S28" s="46" t="s">
        <v>89</v>
      </c>
      <c r="T28" s="44" t="s">
        <v>90</v>
      </c>
      <c r="U28" s="46" t="s">
        <v>91</v>
      </c>
      <c r="V28" s="46" t="s">
        <v>92</v>
      </c>
      <c r="W28" s="46" t="s">
        <v>93</v>
      </c>
    </row>
    <row r="29">
      <c r="A29" s="47">
        <v>45839.0</v>
      </c>
      <c r="B29" s="5">
        <v>250.0</v>
      </c>
      <c r="C29" s="48">
        <v>9.0</v>
      </c>
      <c r="D29" s="48">
        <v>3.0</v>
      </c>
      <c r="E29" s="48">
        <v>3.0</v>
      </c>
      <c r="F29" s="48">
        <v>1.0</v>
      </c>
      <c r="G29" s="28">
        <f t="shared" ref="G29:G52" si="1">B29/C29</f>
        <v>27.77777778</v>
      </c>
      <c r="H29" s="48">
        <v>150000.0</v>
      </c>
      <c r="I29" s="48">
        <v>232000.0</v>
      </c>
      <c r="J29" s="49">
        <f t="shared" ref="J29:J52" si="2">I29/H29</f>
        <v>1.546666667</v>
      </c>
      <c r="K29" s="28">
        <f t="shared" ref="K29:K52" si="3">B29/I29*1000</f>
        <v>1.077586207</v>
      </c>
      <c r="L29" s="48">
        <v>3500.0</v>
      </c>
      <c r="M29" s="28">
        <f t="shared" ref="M29:M52" si="4">B29/L29</f>
        <v>0.07142857143</v>
      </c>
      <c r="N29" s="50">
        <f t="shared" ref="N29:N52" si="5">L29/I29</f>
        <v>0.0150862069</v>
      </c>
      <c r="O29" s="51">
        <v>0.1358</v>
      </c>
      <c r="P29" s="51">
        <v>0.0427</v>
      </c>
      <c r="Q29" s="52">
        <v>3000.0</v>
      </c>
      <c r="R29" s="7">
        <f t="shared" ref="R29:R52" si="6">B29/Q29</f>
        <v>0.08333333333</v>
      </c>
      <c r="S29" s="53">
        <f t="shared" ref="S29:S52" si="7">Q29/L29</f>
        <v>0.8571428571</v>
      </c>
      <c r="T29" s="52">
        <v>180.0</v>
      </c>
      <c r="U29" s="7">
        <f t="shared" ref="U29:U52" si="8">B29/T29</f>
        <v>1.388888889</v>
      </c>
      <c r="V29" s="53">
        <f t="shared" ref="V29:V52" si="9">T29/Q29</f>
        <v>0.06</v>
      </c>
      <c r="W29" s="53">
        <f t="shared" ref="W29:W52" si="10">C29/T29</f>
        <v>0.05</v>
      </c>
    </row>
    <row r="30">
      <c r="A30" s="47">
        <v>45840.0</v>
      </c>
      <c r="B30" s="5">
        <v>250.0</v>
      </c>
      <c r="C30" s="48">
        <v>8.0</v>
      </c>
      <c r="D30" s="48">
        <v>4.0</v>
      </c>
      <c r="E30" s="48">
        <v>4.0</v>
      </c>
      <c r="F30" s="48">
        <v>4.0</v>
      </c>
      <c r="G30" s="28">
        <f t="shared" si="1"/>
        <v>31.25</v>
      </c>
      <c r="H30" s="48">
        <v>150000.0</v>
      </c>
      <c r="I30" s="48">
        <v>232000.0</v>
      </c>
      <c r="J30" s="49">
        <f t="shared" si="2"/>
        <v>1.546666667</v>
      </c>
      <c r="K30" s="28">
        <f t="shared" si="3"/>
        <v>1.077586207</v>
      </c>
      <c r="L30" s="48">
        <v>3500.0</v>
      </c>
      <c r="M30" s="28">
        <f t="shared" si="4"/>
        <v>0.07142857143</v>
      </c>
      <c r="N30" s="50">
        <f t="shared" si="5"/>
        <v>0.0150862069</v>
      </c>
      <c r="O30" s="51">
        <v>0.1358</v>
      </c>
      <c r="P30" s="51">
        <v>0.0427</v>
      </c>
      <c r="Q30" s="52">
        <v>3000.0</v>
      </c>
      <c r="R30" s="7">
        <f t="shared" si="6"/>
        <v>0.08333333333</v>
      </c>
      <c r="S30" s="53">
        <f t="shared" si="7"/>
        <v>0.8571428571</v>
      </c>
      <c r="T30" s="52">
        <v>180.0</v>
      </c>
      <c r="U30" s="7">
        <f t="shared" si="8"/>
        <v>1.388888889</v>
      </c>
      <c r="V30" s="53">
        <f t="shared" si="9"/>
        <v>0.06</v>
      </c>
      <c r="W30" s="53">
        <f t="shared" si="10"/>
        <v>0.04444444444</v>
      </c>
    </row>
    <row r="31">
      <c r="A31" s="47">
        <v>45841.0</v>
      </c>
      <c r="B31" s="5">
        <v>250.0</v>
      </c>
      <c r="C31" s="48">
        <v>11.0</v>
      </c>
      <c r="D31" s="48">
        <v>5.0</v>
      </c>
      <c r="E31" s="48">
        <v>5.0</v>
      </c>
      <c r="F31" s="48">
        <v>2.0</v>
      </c>
      <c r="G31" s="28">
        <f t="shared" si="1"/>
        <v>22.72727273</v>
      </c>
      <c r="H31" s="48">
        <v>150000.0</v>
      </c>
      <c r="I31" s="48">
        <v>232000.0</v>
      </c>
      <c r="J31" s="49">
        <f t="shared" si="2"/>
        <v>1.546666667</v>
      </c>
      <c r="K31" s="28">
        <f t="shared" si="3"/>
        <v>1.077586207</v>
      </c>
      <c r="L31" s="48">
        <v>3500.0</v>
      </c>
      <c r="M31" s="28">
        <f t="shared" si="4"/>
        <v>0.07142857143</v>
      </c>
      <c r="N31" s="50">
        <f t="shared" si="5"/>
        <v>0.0150862069</v>
      </c>
      <c r="O31" s="51">
        <v>0.1358</v>
      </c>
      <c r="P31" s="51">
        <v>0.0427</v>
      </c>
      <c r="Q31" s="52">
        <v>3000.0</v>
      </c>
      <c r="R31" s="7">
        <f t="shared" si="6"/>
        <v>0.08333333333</v>
      </c>
      <c r="S31" s="53">
        <f t="shared" si="7"/>
        <v>0.8571428571</v>
      </c>
      <c r="T31" s="52">
        <v>180.0</v>
      </c>
      <c r="U31" s="7">
        <f t="shared" si="8"/>
        <v>1.388888889</v>
      </c>
      <c r="V31" s="53">
        <f t="shared" si="9"/>
        <v>0.06</v>
      </c>
      <c r="W31" s="53">
        <f t="shared" si="10"/>
        <v>0.06111111111</v>
      </c>
    </row>
    <row r="32">
      <c r="A32" s="47">
        <v>45842.0</v>
      </c>
      <c r="B32" s="5">
        <v>250.0</v>
      </c>
      <c r="C32" s="48">
        <v>13.0</v>
      </c>
      <c r="D32" s="48">
        <v>5.0</v>
      </c>
      <c r="E32" s="48">
        <v>5.0</v>
      </c>
      <c r="F32" s="48">
        <v>5.0</v>
      </c>
      <c r="G32" s="28">
        <f t="shared" si="1"/>
        <v>19.23076923</v>
      </c>
      <c r="H32" s="48">
        <v>150000.0</v>
      </c>
      <c r="I32" s="48">
        <v>232000.0</v>
      </c>
      <c r="J32" s="49">
        <f t="shared" si="2"/>
        <v>1.546666667</v>
      </c>
      <c r="K32" s="28">
        <f t="shared" si="3"/>
        <v>1.077586207</v>
      </c>
      <c r="L32" s="48">
        <v>3500.0</v>
      </c>
      <c r="M32" s="28">
        <f t="shared" si="4"/>
        <v>0.07142857143</v>
      </c>
      <c r="N32" s="50">
        <f t="shared" si="5"/>
        <v>0.0150862069</v>
      </c>
      <c r="O32" s="51">
        <v>0.1358</v>
      </c>
      <c r="P32" s="51">
        <v>0.0427</v>
      </c>
      <c r="Q32" s="52">
        <v>3000.0</v>
      </c>
      <c r="R32" s="7">
        <f t="shared" si="6"/>
        <v>0.08333333333</v>
      </c>
      <c r="S32" s="53">
        <f t="shared" si="7"/>
        <v>0.8571428571</v>
      </c>
      <c r="T32" s="52">
        <v>180.0</v>
      </c>
      <c r="U32" s="7">
        <f t="shared" si="8"/>
        <v>1.388888889</v>
      </c>
      <c r="V32" s="53">
        <f t="shared" si="9"/>
        <v>0.06</v>
      </c>
      <c r="W32" s="53">
        <f t="shared" si="10"/>
        <v>0.07222222222</v>
      </c>
    </row>
    <row r="33">
      <c r="A33" s="47">
        <v>45843.0</v>
      </c>
      <c r="B33" s="5">
        <v>250.0</v>
      </c>
      <c r="C33" s="48">
        <v>4.0</v>
      </c>
      <c r="D33" s="48">
        <v>5.0</v>
      </c>
      <c r="E33" s="48">
        <v>5.0</v>
      </c>
      <c r="F33" s="48">
        <v>1.0</v>
      </c>
      <c r="G33" s="28">
        <f t="shared" si="1"/>
        <v>62.5</v>
      </c>
      <c r="H33" s="48">
        <v>150000.0</v>
      </c>
      <c r="I33" s="48">
        <v>232000.0</v>
      </c>
      <c r="J33" s="49">
        <f t="shared" si="2"/>
        <v>1.546666667</v>
      </c>
      <c r="K33" s="28">
        <f t="shared" si="3"/>
        <v>1.077586207</v>
      </c>
      <c r="L33" s="48">
        <v>3500.0</v>
      </c>
      <c r="M33" s="28">
        <f t="shared" si="4"/>
        <v>0.07142857143</v>
      </c>
      <c r="N33" s="50">
        <f t="shared" si="5"/>
        <v>0.0150862069</v>
      </c>
      <c r="O33" s="51">
        <v>0.1358</v>
      </c>
      <c r="P33" s="51">
        <v>0.0427</v>
      </c>
      <c r="Q33" s="52">
        <v>3000.0</v>
      </c>
      <c r="R33" s="7">
        <f t="shared" si="6"/>
        <v>0.08333333333</v>
      </c>
      <c r="S33" s="53">
        <f t="shared" si="7"/>
        <v>0.8571428571</v>
      </c>
      <c r="T33" s="52">
        <v>180.0</v>
      </c>
      <c r="U33" s="7">
        <f t="shared" si="8"/>
        <v>1.388888889</v>
      </c>
      <c r="V33" s="53">
        <f t="shared" si="9"/>
        <v>0.06</v>
      </c>
      <c r="W33" s="53">
        <f t="shared" si="10"/>
        <v>0.02222222222</v>
      </c>
    </row>
    <row r="34">
      <c r="A34" s="47">
        <v>45844.0</v>
      </c>
      <c r="B34" s="5">
        <v>250.0</v>
      </c>
      <c r="C34" s="48">
        <v>5.0</v>
      </c>
      <c r="D34" s="48">
        <v>3.0</v>
      </c>
      <c r="E34" s="48">
        <v>3.0</v>
      </c>
      <c r="F34" s="48">
        <v>1.0</v>
      </c>
      <c r="G34" s="28">
        <f t="shared" si="1"/>
        <v>50</v>
      </c>
      <c r="H34" s="48">
        <v>150000.0</v>
      </c>
      <c r="I34" s="48">
        <v>232000.0</v>
      </c>
      <c r="J34" s="49">
        <f t="shared" si="2"/>
        <v>1.546666667</v>
      </c>
      <c r="K34" s="28">
        <f t="shared" si="3"/>
        <v>1.077586207</v>
      </c>
      <c r="L34" s="48">
        <v>3500.0</v>
      </c>
      <c r="M34" s="28">
        <f t="shared" si="4"/>
        <v>0.07142857143</v>
      </c>
      <c r="N34" s="50">
        <f t="shared" si="5"/>
        <v>0.0150862069</v>
      </c>
      <c r="O34" s="51">
        <v>0.1358</v>
      </c>
      <c r="P34" s="51">
        <v>0.0427</v>
      </c>
      <c r="Q34" s="52">
        <v>3000.0</v>
      </c>
      <c r="R34" s="7">
        <f t="shared" si="6"/>
        <v>0.08333333333</v>
      </c>
      <c r="S34" s="53">
        <f t="shared" si="7"/>
        <v>0.8571428571</v>
      </c>
      <c r="T34" s="52">
        <v>180.0</v>
      </c>
      <c r="U34" s="7">
        <f t="shared" si="8"/>
        <v>1.388888889</v>
      </c>
      <c r="V34" s="53">
        <f t="shared" si="9"/>
        <v>0.06</v>
      </c>
      <c r="W34" s="53">
        <f t="shared" si="10"/>
        <v>0.02777777778</v>
      </c>
    </row>
    <row r="35">
      <c r="A35" s="47">
        <v>45845.0</v>
      </c>
      <c r="B35" s="5">
        <v>250.0</v>
      </c>
      <c r="C35" s="48">
        <v>9.0</v>
      </c>
      <c r="D35" s="48">
        <v>4.0</v>
      </c>
      <c r="E35" s="48">
        <v>4.0</v>
      </c>
      <c r="F35" s="48">
        <v>2.0</v>
      </c>
      <c r="G35" s="28">
        <f t="shared" si="1"/>
        <v>27.77777778</v>
      </c>
      <c r="H35" s="48">
        <v>150000.0</v>
      </c>
      <c r="I35" s="48">
        <v>232000.0</v>
      </c>
      <c r="J35" s="49">
        <f t="shared" si="2"/>
        <v>1.546666667</v>
      </c>
      <c r="K35" s="28">
        <f t="shared" si="3"/>
        <v>1.077586207</v>
      </c>
      <c r="L35" s="48">
        <v>3500.0</v>
      </c>
      <c r="M35" s="28">
        <f t="shared" si="4"/>
        <v>0.07142857143</v>
      </c>
      <c r="N35" s="50">
        <f t="shared" si="5"/>
        <v>0.0150862069</v>
      </c>
      <c r="O35" s="51">
        <v>0.1358</v>
      </c>
      <c r="P35" s="51">
        <v>0.0427</v>
      </c>
      <c r="Q35" s="52">
        <v>3000.0</v>
      </c>
      <c r="R35" s="7">
        <f t="shared" si="6"/>
        <v>0.08333333333</v>
      </c>
      <c r="S35" s="53">
        <f t="shared" si="7"/>
        <v>0.8571428571</v>
      </c>
      <c r="T35" s="52">
        <v>180.0</v>
      </c>
      <c r="U35" s="7">
        <f t="shared" si="8"/>
        <v>1.388888889</v>
      </c>
      <c r="V35" s="53">
        <f t="shared" si="9"/>
        <v>0.06</v>
      </c>
      <c r="W35" s="53">
        <f t="shared" si="10"/>
        <v>0.05</v>
      </c>
    </row>
    <row r="36">
      <c r="A36" s="47">
        <v>45846.0</v>
      </c>
      <c r="B36" s="5">
        <v>250.0</v>
      </c>
      <c r="C36" s="48">
        <v>10.0</v>
      </c>
      <c r="D36" s="48">
        <v>5.0</v>
      </c>
      <c r="E36" s="48">
        <v>5.0</v>
      </c>
      <c r="F36" s="48">
        <v>2.0</v>
      </c>
      <c r="G36" s="28">
        <f t="shared" si="1"/>
        <v>25</v>
      </c>
      <c r="H36" s="48">
        <v>150000.0</v>
      </c>
      <c r="I36" s="48">
        <v>232000.0</v>
      </c>
      <c r="J36" s="49">
        <f t="shared" si="2"/>
        <v>1.546666667</v>
      </c>
      <c r="K36" s="28">
        <f t="shared" si="3"/>
        <v>1.077586207</v>
      </c>
      <c r="L36" s="48">
        <v>3500.0</v>
      </c>
      <c r="M36" s="28">
        <f t="shared" si="4"/>
        <v>0.07142857143</v>
      </c>
      <c r="N36" s="50">
        <f t="shared" si="5"/>
        <v>0.0150862069</v>
      </c>
      <c r="O36" s="51">
        <v>0.1358</v>
      </c>
      <c r="P36" s="51">
        <v>0.0427</v>
      </c>
      <c r="Q36" s="52">
        <v>3000.0</v>
      </c>
      <c r="R36" s="7">
        <f t="shared" si="6"/>
        <v>0.08333333333</v>
      </c>
      <c r="S36" s="53">
        <f t="shared" si="7"/>
        <v>0.8571428571</v>
      </c>
      <c r="T36" s="52">
        <v>180.0</v>
      </c>
      <c r="U36" s="7">
        <f t="shared" si="8"/>
        <v>1.388888889</v>
      </c>
      <c r="V36" s="53">
        <f t="shared" si="9"/>
        <v>0.06</v>
      </c>
      <c r="W36" s="53">
        <f t="shared" si="10"/>
        <v>0.05555555556</v>
      </c>
    </row>
    <row r="37">
      <c r="A37" s="47">
        <v>45847.0</v>
      </c>
      <c r="B37" s="5">
        <v>250.0</v>
      </c>
      <c r="C37" s="48">
        <v>15.0</v>
      </c>
      <c r="D37" s="48">
        <v>5.0</v>
      </c>
      <c r="E37" s="48">
        <v>5.0</v>
      </c>
      <c r="F37" s="48">
        <v>3.0</v>
      </c>
      <c r="G37" s="28">
        <f t="shared" si="1"/>
        <v>16.66666667</v>
      </c>
      <c r="H37" s="48">
        <v>150000.0</v>
      </c>
      <c r="I37" s="48">
        <v>232000.0</v>
      </c>
      <c r="J37" s="49">
        <f t="shared" si="2"/>
        <v>1.546666667</v>
      </c>
      <c r="K37" s="28">
        <f t="shared" si="3"/>
        <v>1.077586207</v>
      </c>
      <c r="L37" s="48">
        <v>3500.0</v>
      </c>
      <c r="M37" s="28">
        <f t="shared" si="4"/>
        <v>0.07142857143</v>
      </c>
      <c r="N37" s="50">
        <f t="shared" si="5"/>
        <v>0.0150862069</v>
      </c>
      <c r="O37" s="51">
        <v>0.1358</v>
      </c>
      <c r="P37" s="51">
        <v>0.0427</v>
      </c>
      <c r="Q37" s="52">
        <v>3000.0</v>
      </c>
      <c r="R37" s="7">
        <f t="shared" si="6"/>
        <v>0.08333333333</v>
      </c>
      <c r="S37" s="53">
        <f t="shared" si="7"/>
        <v>0.8571428571</v>
      </c>
      <c r="T37" s="52">
        <v>180.0</v>
      </c>
      <c r="U37" s="7">
        <f t="shared" si="8"/>
        <v>1.388888889</v>
      </c>
      <c r="V37" s="53">
        <f t="shared" si="9"/>
        <v>0.06</v>
      </c>
      <c r="W37" s="53">
        <f t="shared" si="10"/>
        <v>0.08333333333</v>
      </c>
    </row>
    <row r="38">
      <c r="A38" s="47">
        <v>45848.0</v>
      </c>
      <c r="B38" s="5">
        <v>250.0</v>
      </c>
      <c r="C38" s="48">
        <v>8.0</v>
      </c>
      <c r="D38" s="48">
        <v>5.0</v>
      </c>
      <c r="E38" s="48">
        <v>5.0</v>
      </c>
      <c r="F38" s="48">
        <v>1.0</v>
      </c>
      <c r="G38" s="28">
        <f t="shared" si="1"/>
        <v>31.25</v>
      </c>
      <c r="H38" s="48">
        <v>150000.0</v>
      </c>
      <c r="I38" s="48">
        <v>232000.0</v>
      </c>
      <c r="J38" s="49">
        <f t="shared" si="2"/>
        <v>1.546666667</v>
      </c>
      <c r="K38" s="28">
        <f t="shared" si="3"/>
        <v>1.077586207</v>
      </c>
      <c r="L38" s="48">
        <v>3500.0</v>
      </c>
      <c r="M38" s="28">
        <f t="shared" si="4"/>
        <v>0.07142857143</v>
      </c>
      <c r="N38" s="50">
        <f t="shared" si="5"/>
        <v>0.0150862069</v>
      </c>
      <c r="O38" s="51">
        <v>0.1358</v>
      </c>
      <c r="P38" s="51">
        <v>0.0427</v>
      </c>
      <c r="Q38" s="52">
        <v>3000.0</v>
      </c>
      <c r="R38" s="7">
        <f t="shared" si="6"/>
        <v>0.08333333333</v>
      </c>
      <c r="S38" s="53">
        <f t="shared" si="7"/>
        <v>0.8571428571</v>
      </c>
      <c r="T38" s="52">
        <v>180.0</v>
      </c>
      <c r="U38" s="7">
        <f t="shared" si="8"/>
        <v>1.388888889</v>
      </c>
      <c r="V38" s="53">
        <f t="shared" si="9"/>
        <v>0.06</v>
      </c>
      <c r="W38" s="53">
        <f t="shared" si="10"/>
        <v>0.04444444444</v>
      </c>
    </row>
    <row r="39">
      <c r="A39" s="47">
        <v>45849.0</v>
      </c>
      <c r="B39" s="5">
        <v>250.0</v>
      </c>
      <c r="C39" s="48">
        <v>11.0</v>
      </c>
      <c r="D39" s="48">
        <v>3.0</v>
      </c>
      <c r="E39" s="48">
        <v>3.0</v>
      </c>
      <c r="F39" s="48">
        <v>4.0</v>
      </c>
      <c r="G39" s="28">
        <f t="shared" si="1"/>
        <v>22.72727273</v>
      </c>
      <c r="H39" s="48">
        <v>150000.0</v>
      </c>
      <c r="I39" s="48">
        <v>232000.0</v>
      </c>
      <c r="J39" s="49">
        <f t="shared" si="2"/>
        <v>1.546666667</v>
      </c>
      <c r="K39" s="28">
        <f t="shared" si="3"/>
        <v>1.077586207</v>
      </c>
      <c r="L39" s="48">
        <v>3500.0</v>
      </c>
      <c r="M39" s="28">
        <f t="shared" si="4"/>
        <v>0.07142857143</v>
      </c>
      <c r="N39" s="50">
        <f t="shared" si="5"/>
        <v>0.0150862069</v>
      </c>
      <c r="O39" s="51">
        <v>0.1358</v>
      </c>
      <c r="P39" s="51">
        <v>0.0427</v>
      </c>
      <c r="Q39" s="52">
        <v>3000.0</v>
      </c>
      <c r="R39" s="7">
        <f t="shared" si="6"/>
        <v>0.08333333333</v>
      </c>
      <c r="S39" s="53">
        <f t="shared" si="7"/>
        <v>0.8571428571</v>
      </c>
      <c r="T39" s="52">
        <v>180.0</v>
      </c>
      <c r="U39" s="7">
        <f t="shared" si="8"/>
        <v>1.388888889</v>
      </c>
      <c r="V39" s="53">
        <f t="shared" si="9"/>
        <v>0.06</v>
      </c>
      <c r="W39" s="53">
        <f t="shared" si="10"/>
        <v>0.06111111111</v>
      </c>
    </row>
    <row r="40">
      <c r="A40" s="47">
        <v>45850.0</v>
      </c>
      <c r="B40" s="5">
        <v>250.0</v>
      </c>
      <c r="C40" s="48">
        <v>4.0</v>
      </c>
      <c r="D40" s="48">
        <v>4.0</v>
      </c>
      <c r="E40" s="48">
        <v>4.0</v>
      </c>
      <c r="F40" s="48">
        <v>2.0</v>
      </c>
      <c r="G40" s="28">
        <f t="shared" si="1"/>
        <v>62.5</v>
      </c>
      <c r="H40" s="48">
        <v>150000.0</v>
      </c>
      <c r="I40" s="48">
        <v>232000.0</v>
      </c>
      <c r="J40" s="49">
        <f t="shared" si="2"/>
        <v>1.546666667</v>
      </c>
      <c r="K40" s="28">
        <f t="shared" si="3"/>
        <v>1.077586207</v>
      </c>
      <c r="L40" s="48">
        <v>3500.0</v>
      </c>
      <c r="M40" s="28">
        <f t="shared" si="4"/>
        <v>0.07142857143</v>
      </c>
      <c r="N40" s="50">
        <f t="shared" si="5"/>
        <v>0.0150862069</v>
      </c>
      <c r="O40" s="51">
        <v>0.1358</v>
      </c>
      <c r="P40" s="51">
        <v>0.0427</v>
      </c>
      <c r="Q40" s="52">
        <v>3000.0</v>
      </c>
      <c r="R40" s="7">
        <f t="shared" si="6"/>
        <v>0.08333333333</v>
      </c>
      <c r="S40" s="53">
        <f t="shared" si="7"/>
        <v>0.8571428571</v>
      </c>
      <c r="T40" s="52">
        <v>180.0</v>
      </c>
      <c r="U40" s="7">
        <f t="shared" si="8"/>
        <v>1.388888889</v>
      </c>
      <c r="V40" s="53">
        <f t="shared" si="9"/>
        <v>0.06</v>
      </c>
      <c r="W40" s="53">
        <f t="shared" si="10"/>
        <v>0.02222222222</v>
      </c>
    </row>
    <row r="41">
      <c r="A41" s="47">
        <v>45851.0</v>
      </c>
      <c r="B41" s="5">
        <v>250.0</v>
      </c>
      <c r="C41" s="48">
        <v>3.0</v>
      </c>
      <c r="D41" s="48">
        <v>5.0</v>
      </c>
      <c r="E41" s="48">
        <v>5.0</v>
      </c>
      <c r="F41" s="48">
        <v>5.0</v>
      </c>
      <c r="G41" s="28">
        <f t="shared" si="1"/>
        <v>83.33333333</v>
      </c>
      <c r="H41" s="48">
        <v>150000.0</v>
      </c>
      <c r="I41" s="48">
        <v>232000.0</v>
      </c>
      <c r="J41" s="49">
        <f t="shared" si="2"/>
        <v>1.546666667</v>
      </c>
      <c r="K41" s="28">
        <f t="shared" si="3"/>
        <v>1.077586207</v>
      </c>
      <c r="L41" s="48">
        <v>3500.0</v>
      </c>
      <c r="M41" s="28">
        <f t="shared" si="4"/>
        <v>0.07142857143</v>
      </c>
      <c r="N41" s="50">
        <f t="shared" si="5"/>
        <v>0.0150862069</v>
      </c>
      <c r="O41" s="51">
        <v>0.1358</v>
      </c>
      <c r="P41" s="51">
        <v>0.0427</v>
      </c>
      <c r="Q41" s="52">
        <v>3000.0</v>
      </c>
      <c r="R41" s="7">
        <f t="shared" si="6"/>
        <v>0.08333333333</v>
      </c>
      <c r="S41" s="53">
        <f t="shared" si="7"/>
        <v>0.8571428571</v>
      </c>
      <c r="T41" s="52">
        <v>180.0</v>
      </c>
      <c r="U41" s="7">
        <f t="shared" si="8"/>
        <v>1.388888889</v>
      </c>
      <c r="V41" s="53">
        <f t="shared" si="9"/>
        <v>0.06</v>
      </c>
      <c r="W41" s="53">
        <f t="shared" si="10"/>
        <v>0.01666666667</v>
      </c>
    </row>
    <row r="42">
      <c r="A42" s="47">
        <v>45852.0</v>
      </c>
      <c r="B42" s="5">
        <v>250.0</v>
      </c>
      <c r="C42" s="48">
        <v>8.0</v>
      </c>
      <c r="D42" s="48">
        <v>5.0</v>
      </c>
      <c r="E42" s="48">
        <v>5.0</v>
      </c>
      <c r="F42" s="48">
        <v>1.0</v>
      </c>
      <c r="G42" s="28">
        <f t="shared" si="1"/>
        <v>31.25</v>
      </c>
      <c r="H42" s="48">
        <v>150000.0</v>
      </c>
      <c r="I42" s="48">
        <v>232000.0</v>
      </c>
      <c r="J42" s="49">
        <f t="shared" si="2"/>
        <v>1.546666667</v>
      </c>
      <c r="K42" s="28">
        <f t="shared" si="3"/>
        <v>1.077586207</v>
      </c>
      <c r="L42" s="48">
        <v>3500.0</v>
      </c>
      <c r="M42" s="28">
        <f t="shared" si="4"/>
        <v>0.07142857143</v>
      </c>
      <c r="N42" s="50">
        <f t="shared" si="5"/>
        <v>0.0150862069</v>
      </c>
      <c r="O42" s="51">
        <v>0.1358</v>
      </c>
      <c r="P42" s="51">
        <v>0.0427</v>
      </c>
      <c r="Q42" s="52">
        <v>3000.0</v>
      </c>
      <c r="R42" s="7">
        <f t="shared" si="6"/>
        <v>0.08333333333</v>
      </c>
      <c r="S42" s="53">
        <f t="shared" si="7"/>
        <v>0.8571428571</v>
      </c>
      <c r="T42" s="52">
        <v>180.0</v>
      </c>
      <c r="U42" s="7">
        <f t="shared" si="8"/>
        <v>1.388888889</v>
      </c>
      <c r="V42" s="53">
        <f t="shared" si="9"/>
        <v>0.06</v>
      </c>
      <c r="W42" s="53">
        <f t="shared" si="10"/>
        <v>0.04444444444</v>
      </c>
    </row>
    <row r="43">
      <c r="A43" s="47">
        <v>45853.0</v>
      </c>
      <c r="B43" s="5">
        <v>250.0</v>
      </c>
      <c r="C43" s="48">
        <v>6.87912087912087</v>
      </c>
      <c r="D43" s="48">
        <v>5.0</v>
      </c>
      <c r="E43" s="48">
        <v>5.0</v>
      </c>
      <c r="F43" s="48">
        <v>1.0</v>
      </c>
      <c r="G43" s="28">
        <f t="shared" si="1"/>
        <v>36.34185304</v>
      </c>
      <c r="H43" s="48">
        <v>150000.0</v>
      </c>
      <c r="I43" s="48">
        <v>232000.0</v>
      </c>
      <c r="J43" s="49">
        <f t="shared" si="2"/>
        <v>1.546666667</v>
      </c>
      <c r="K43" s="28">
        <f t="shared" si="3"/>
        <v>1.077586207</v>
      </c>
      <c r="L43" s="48">
        <v>3500.0</v>
      </c>
      <c r="M43" s="28">
        <f t="shared" si="4"/>
        <v>0.07142857143</v>
      </c>
      <c r="N43" s="50">
        <f t="shared" si="5"/>
        <v>0.0150862069</v>
      </c>
      <c r="O43" s="51">
        <v>0.1358</v>
      </c>
      <c r="P43" s="51">
        <v>0.0427</v>
      </c>
      <c r="Q43" s="52">
        <v>3000.0</v>
      </c>
      <c r="R43" s="7">
        <f t="shared" si="6"/>
        <v>0.08333333333</v>
      </c>
      <c r="S43" s="53">
        <f t="shared" si="7"/>
        <v>0.8571428571</v>
      </c>
      <c r="T43" s="52">
        <v>180.0</v>
      </c>
      <c r="U43" s="7">
        <f t="shared" si="8"/>
        <v>1.388888889</v>
      </c>
      <c r="V43" s="53">
        <f t="shared" si="9"/>
        <v>0.06</v>
      </c>
      <c r="W43" s="53">
        <f t="shared" si="10"/>
        <v>0.03821733822</v>
      </c>
    </row>
    <row r="44">
      <c r="A44" s="47">
        <v>45854.0</v>
      </c>
      <c r="B44" s="5">
        <v>250.0</v>
      </c>
      <c r="C44" s="48">
        <v>4.0</v>
      </c>
      <c r="D44" s="48">
        <v>3.0</v>
      </c>
      <c r="E44" s="48">
        <v>3.0</v>
      </c>
      <c r="F44" s="48">
        <v>2.0</v>
      </c>
      <c r="G44" s="28">
        <f t="shared" si="1"/>
        <v>62.5</v>
      </c>
      <c r="H44" s="48">
        <v>150000.0</v>
      </c>
      <c r="I44" s="48">
        <v>232000.0</v>
      </c>
      <c r="J44" s="49">
        <f t="shared" si="2"/>
        <v>1.546666667</v>
      </c>
      <c r="K44" s="28">
        <f t="shared" si="3"/>
        <v>1.077586207</v>
      </c>
      <c r="L44" s="48">
        <v>3500.0</v>
      </c>
      <c r="M44" s="28">
        <f t="shared" si="4"/>
        <v>0.07142857143</v>
      </c>
      <c r="N44" s="50">
        <f t="shared" si="5"/>
        <v>0.0150862069</v>
      </c>
      <c r="O44" s="51">
        <v>0.1358</v>
      </c>
      <c r="P44" s="51">
        <v>0.0427</v>
      </c>
      <c r="Q44" s="52">
        <v>3000.0</v>
      </c>
      <c r="R44" s="7">
        <f t="shared" si="6"/>
        <v>0.08333333333</v>
      </c>
      <c r="S44" s="53">
        <f t="shared" si="7"/>
        <v>0.8571428571</v>
      </c>
      <c r="T44" s="52">
        <v>180.0</v>
      </c>
      <c r="U44" s="7">
        <f t="shared" si="8"/>
        <v>1.388888889</v>
      </c>
      <c r="V44" s="53">
        <f t="shared" si="9"/>
        <v>0.06</v>
      </c>
      <c r="W44" s="53">
        <f t="shared" si="10"/>
        <v>0.02222222222</v>
      </c>
    </row>
    <row r="45">
      <c r="A45" s="47">
        <v>45855.0</v>
      </c>
      <c r="B45" s="5">
        <v>250.0</v>
      </c>
      <c r="C45" s="48">
        <v>9.0</v>
      </c>
      <c r="D45" s="48">
        <v>4.0</v>
      </c>
      <c r="E45" s="48">
        <v>4.0</v>
      </c>
      <c r="F45" s="48">
        <v>2.0</v>
      </c>
      <c r="G45" s="28">
        <f t="shared" si="1"/>
        <v>27.77777778</v>
      </c>
      <c r="H45" s="48">
        <v>150000.0</v>
      </c>
      <c r="I45" s="48">
        <v>232000.0</v>
      </c>
      <c r="J45" s="49">
        <f t="shared" si="2"/>
        <v>1.546666667</v>
      </c>
      <c r="K45" s="28">
        <f t="shared" si="3"/>
        <v>1.077586207</v>
      </c>
      <c r="L45" s="48">
        <v>3500.0</v>
      </c>
      <c r="M45" s="28">
        <f t="shared" si="4"/>
        <v>0.07142857143</v>
      </c>
      <c r="N45" s="50">
        <f t="shared" si="5"/>
        <v>0.0150862069</v>
      </c>
      <c r="O45" s="51">
        <v>0.1358</v>
      </c>
      <c r="P45" s="51">
        <v>0.0427</v>
      </c>
      <c r="Q45" s="52">
        <v>3000.0</v>
      </c>
      <c r="R45" s="7">
        <f t="shared" si="6"/>
        <v>0.08333333333</v>
      </c>
      <c r="S45" s="53">
        <f t="shared" si="7"/>
        <v>0.8571428571</v>
      </c>
      <c r="T45" s="52">
        <v>180.0</v>
      </c>
      <c r="U45" s="7">
        <f t="shared" si="8"/>
        <v>1.388888889</v>
      </c>
      <c r="V45" s="53">
        <f t="shared" si="9"/>
        <v>0.06</v>
      </c>
      <c r="W45" s="53">
        <f t="shared" si="10"/>
        <v>0.05</v>
      </c>
    </row>
    <row r="46">
      <c r="A46" s="47">
        <v>45856.0</v>
      </c>
      <c r="B46" s="5">
        <v>250.0</v>
      </c>
      <c r="C46" s="48">
        <v>14.0</v>
      </c>
      <c r="D46" s="48">
        <v>5.0</v>
      </c>
      <c r="E46" s="48">
        <v>5.0</v>
      </c>
      <c r="F46" s="48">
        <v>1.0</v>
      </c>
      <c r="G46" s="28">
        <f t="shared" si="1"/>
        <v>17.85714286</v>
      </c>
      <c r="H46" s="48">
        <v>150000.0</v>
      </c>
      <c r="I46" s="48">
        <v>232000.0</v>
      </c>
      <c r="J46" s="49">
        <f t="shared" si="2"/>
        <v>1.546666667</v>
      </c>
      <c r="K46" s="28">
        <f t="shared" si="3"/>
        <v>1.077586207</v>
      </c>
      <c r="L46" s="48">
        <v>3500.0</v>
      </c>
      <c r="M46" s="28">
        <f t="shared" si="4"/>
        <v>0.07142857143</v>
      </c>
      <c r="N46" s="50">
        <f t="shared" si="5"/>
        <v>0.0150862069</v>
      </c>
      <c r="O46" s="51">
        <v>0.1358</v>
      </c>
      <c r="P46" s="51">
        <v>0.0427</v>
      </c>
      <c r="Q46" s="52">
        <v>3000.0</v>
      </c>
      <c r="R46" s="7">
        <f t="shared" si="6"/>
        <v>0.08333333333</v>
      </c>
      <c r="S46" s="53">
        <f t="shared" si="7"/>
        <v>0.8571428571</v>
      </c>
      <c r="T46" s="52">
        <v>180.0</v>
      </c>
      <c r="U46" s="7">
        <f t="shared" si="8"/>
        <v>1.388888889</v>
      </c>
      <c r="V46" s="53">
        <f t="shared" si="9"/>
        <v>0.06</v>
      </c>
      <c r="W46" s="53">
        <f t="shared" si="10"/>
        <v>0.07777777778</v>
      </c>
    </row>
    <row r="47">
      <c r="A47" s="47">
        <v>45857.0</v>
      </c>
      <c r="B47" s="5">
        <v>250.0</v>
      </c>
      <c r="C47" s="48">
        <v>18.0</v>
      </c>
      <c r="D47" s="48">
        <v>3.0</v>
      </c>
      <c r="E47" s="48">
        <v>3.0</v>
      </c>
      <c r="F47" s="48">
        <v>4.0</v>
      </c>
      <c r="G47" s="28">
        <f t="shared" si="1"/>
        <v>13.88888889</v>
      </c>
      <c r="H47" s="48">
        <v>150000.0</v>
      </c>
      <c r="I47" s="48">
        <v>232000.0</v>
      </c>
      <c r="J47" s="49">
        <f t="shared" si="2"/>
        <v>1.546666667</v>
      </c>
      <c r="K47" s="28">
        <f t="shared" si="3"/>
        <v>1.077586207</v>
      </c>
      <c r="L47" s="48">
        <v>3500.0</v>
      </c>
      <c r="M47" s="28">
        <f t="shared" si="4"/>
        <v>0.07142857143</v>
      </c>
      <c r="N47" s="50">
        <f t="shared" si="5"/>
        <v>0.0150862069</v>
      </c>
      <c r="O47" s="51">
        <v>0.1358</v>
      </c>
      <c r="P47" s="51">
        <v>0.0427</v>
      </c>
      <c r="Q47" s="52">
        <v>3000.0</v>
      </c>
      <c r="R47" s="7">
        <f t="shared" si="6"/>
        <v>0.08333333333</v>
      </c>
      <c r="S47" s="53">
        <f t="shared" si="7"/>
        <v>0.8571428571</v>
      </c>
      <c r="T47" s="52">
        <v>180.0</v>
      </c>
      <c r="U47" s="7">
        <f t="shared" si="8"/>
        <v>1.388888889</v>
      </c>
      <c r="V47" s="53">
        <f t="shared" si="9"/>
        <v>0.06</v>
      </c>
      <c r="W47" s="53">
        <f t="shared" si="10"/>
        <v>0.1</v>
      </c>
    </row>
    <row r="48">
      <c r="A48" s="47">
        <v>45858.0</v>
      </c>
      <c r="B48" s="5">
        <v>250.0</v>
      </c>
      <c r="C48" s="48">
        <v>1.0</v>
      </c>
      <c r="D48" s="48">
        <v>4.0</v>
      </c>
      <c r="E48" s="48">
        <v>4.0</v>
      </c>
      <c r="F48" s="48">
        <v>2.0</v>
      </c>
      <c r="G48" s="28">
        <f t="shared" si="1"/>
        <v>250</v>
      </c>
      <c r="H48" s="48">
        <v>150000.0</v>
      </c>
      <c r="I48" s="48">
        <v>232000.0</v>
      </c>
      <c r="J48" s="49">
        <f t="shared" si="2"/>
        <v>1.546666667</v>
      </c>
      <c r="K48" s="28">
        <f t="shared" si="3"/>
        <v>1.077586207</v>
      </c>
      <c r="L48" s="48">
        <v>3500.0</v>
      </c>
      <c r="M48" s="28">
        <f t="shared" si="4"/>
        <v>0.07142857143</v>
      </c>
      <c r="N48" s="50">
        <f t="shared" si="5"/>
        <v>0.0150862069</v>
      </c>
      <c r="O48" s="51">
        <v>0.1358</v>
      </c>
      <c r="P48" s="51">
        <v>0.0427</v>
      </c>
      <c r="Q48" s="52">
        <v>3000.0</v>
      </c>
      <c r="R48" s="7">
        <f t="shared" si="6"/>
        <v>0.08333333333</v>
      </c>
      <c r="S48" s="53">
        <f t="shared" si="7"/>
        <v>0.8571428571</v>
      </c>
      <c r="T48" s="52">
        <v>180.0</v>
      </c>
      <c r="U48" s="7">
        <f t="shared" si="8"/>
        <v>1.388888889</v>
      </c>
      <c r="V48" s="53">
        <f t="shared" si="9"/>
        <v>0.06</v>
      </c>
      <c r="W48" s="53">
        <f t="shared" si="10"/>
        <v>0.005555555556</v>
      </c>
    </row>
    <row r="49">
      <c r="A49" s="47">
        <v>45859.0</v>
      </c>
      <c r="B49" s="5">
        <v>250.0</v>
      </c>
      <c r="C49" s="48">
        <v>2.0</v>
      </c>
      <c r="D49" s="48">
        <v>5.0</v>
      </c>
      <c r="E49" s="48">
        <v>5.0</v>
      </c>
      <c r="F49" s="48">
        <v>5.0</v>
      </c>
      <c r="G49" s="28">
        <f t="shared" si="1"/>
        <v>125</v>
      </c>
      <c r="H49" s="48">
        <v>150000.0</v>
      </c>
      <c r="I49" s="48">
        <v>232000.0</v>
      </c>
      <c r="J49" s="49">
        <f t="shared" si="2"/>
        <v>1.546666667</v>
      </c>
      <c r="K49" s="28">
        <f t="shared" si="3"/>
        <v>1.077586207</v>
      </c>
      <c r="L49" s="48">
        <v>3500.0</v>
      </c>
      <c r="M49" s="28">
        <f t="shared" si="4"/>
        <v>0.07142857143</v>
      </c>
      <c r="N49" s="50">
        <f t="shared" si="5"/>
        <v>0.0150862069</v>
      </c>
      <c r="O49" s="51">
        <v>0.1358</v>
      </c>
      <c r="P49" s="51">
        <v>0.0427</v>
      </c>
      <c r="Q49" s="52">
        <v>3000.0</v>
      </c>
      <c r="R49" s="7">
        <f t="shared" si="6"/>
        <v>0.08333333333</v>
      </c>
      <c r="S49" s="53">
        <f t="shared" si="7"/>
        <v>0.8571428571</v>
      </c>
      <c r="T49" s="52">
        <v>180.0</v>
      </c>
      <c r="U49" s="7">
        <f t="shared" si="8"/>
        <v>1.388888889</v>
      </c>
      <c r="V49" s="53">
        <f t="shared" si="9"/>
        <v>0.06</v>
      </c>
      <c r="W49" s="53">
        <f t="shared" si="10"/>
        <v>0.01111111111</v>
      </c>
    </row>
    <row r="50">
      <c r="A50" s="47">
        <v>45860.0</v>
      </c>
      <c r="B50" s="5">
        <v>250.0</v>
      </c>
      <c r="C50" s="48">
        <v>5.0</v>
      </c>
      <c r="D50" s="48">
        <v>5.0</v>
      </c>
      <c r="E50" s="48">
        <v>5.0</v>
      </c>
      <c r="F50" s="48">
        <v>1.0</v>
      </c>
      <c r="G50" s="28">
        <f t="shared" si="1"/>
        <v>50</v>
      </c>
      <c r="H50" s="48">
        <v>150000.0</v>
      </c>
      <c r="I50" s="48">
        <v>232000.0</v>
      </c>
      <c r="J50" s="49">
        <f t="shared" si="2"/>
        <v>1.546666667</v>
      </c>
      <c r="K50" s="28">
        <f t="shared" si="3"/>
        <v>1.077586207</v>
      </c>
      <c r="L50" s="48">
        <v>3500.0</v>
      </c>
      <c r="M50" s="28">
        <f t="shared" si="4"/>
        <v>0.07142857143</v>
      </c>
      <c r="N50" s="50">
        <f t="shared" si="5"/>
        <v>0.0150862069</v>
      </c>
      <c r="O50" s="51">
        <v>0.1358</v>
      </c>
      <c r="P50" s="51">
        <v>0.0427</v>
      </c>
      <c r="Q50" s="52">
        <v>3000.0</v>
      </c>
      <c r="R50" s="7">
        <f t="shared" si="6"/>
        <v>0.08333333333</v>
      </c>
      <c r="S50" s="53">
        <f t="shared" si="7"/>
        <v>0.8571428571</v>
      </c>
      <c r="T50" s="52">
        <v>180.0</v>
      </c>
      <c r="U50" s="7">
        <f t="shared" si="8"/>
        <v>1.388888889</v>
      </c>
      <c r="V50" s="53">
        <f t="shared" si="9"/>
        <v>0.06</v>
      </c>
      <c r="W50" s="53">
        <f t="shared" si="10"/>
        <v>0.02777777778</v>
      </c>
    </row>
    <row r="51">
      <c r="A51" s="47">
        <v>45861.0</v>
      </c>
      <c r="B51" s="5">
        <v>250.0</v>
      </c>
      <c r="C51" s="48">
        <v>7.0</v>
      </c>
      <c r="D51" s="48">
        <v>5.0</v>
      </c>
      <c r="E51" s="48">
        <v>5.0</v>
      </c>
      <c r="F51" s="48">
        <v>1.0</v>
      </c>
      <c r="G51" s="28">
        <f t="shared" si="1"/>
        <v>35.71428571</v>
      </c>
      <c r="H51" s="48">
        <v>150000.0</v>
      </c>
      <c r="I51" s="48">
        <v>232000.0</v>
      </c>
      <c r="J51" s="49">
        <f t="shared" si="2"/>
        <v>1.546666667</v>
      </c>
      <c r="K51" s="28">
        <f t="shared" si="3"/>
        <v>1.077586207</v>
      </c>
      <c r="L51" s="48">
        <v>3500.0</v>
      </c>
      <c r="M51" s="28">
        <f t="shared" si="4"/>
        <v>0.07142857143</v>
      </c>
      <c r="N51" s="50">
        <f t="shared" si="5"/>
        <v>0.0150862069</v>
      </c>
      <c r="O51" s="51">
        <v>0.1358</v>
      </c>
      <c r="P51" s="51">
        <v>0.0427</v>
      </c>
      <c r="Q51" s="52">
        <v>3000.0</v>
      </c>
      <c r="R51" s="7">
        <f t="shared" si="6"/>
        <v>0.08333333333</v>
      </c>
      <c r="S51" s="53">
        <f t="shared" si="7"/>
        <v>0.8571428571</v>
      </c>
      <c r="T51" s="52">
        <v>180.0</v>
      </c>
      <c r="U51" s="7">
        <f t="shared" si="8"/>
        <v>1.388888889</v>
      </c>
      <c r="V51" s="53">
        <f t="shared" si="9"/>
        <v>0.06</v>
      </c>
      <c r="W51" s="53">
        <f t="shared" si="10"/>
        <v>0.03888888889</v>
      </c>
    </row>
    <row r="52">
      <c r="A52" s="47">
        <v>45862.0</v>
      </c>
      <c r="B52" s="5">
        <v>250.0</v>
      </c>
      <c r="C52" s="48">
        <v>9.0</v>
      </c>
      <c r="D52" s="48">
        <v>5.0</v>
      </c>
      <c r="E52" s="48">
        <v>5.0</v>
      </c>
      <c r="F52" s="48">
        <v>2.0</v>
      </c>
      <c r="G52" s="28">
        <f t="shared" si="1"/>
        <v>27.77777778</v>
      </c>
      <c r="H52" s="48">
        <v>150000.0</v>
      </c>
      <c r="I52" s="48">
        <v>232000.0</v>
      </c>
      <c r="J52" s="49">
        <f t="shared" si="2"/>
        <v>1.546666667</v>
      </c>
      <c r="K52" s="28">
        <f t="shared" si="3"/>
        <v>1.077586207</v>
      </c>
      <c r="L52" s="48">
        <v>3500.0</v>
      </c>
      <c r="M52" s="28">
        <f t="shared" si="4"/>
        <v>0.07142857143</v>
      </c>
      <c r="N52" s="50">
        <f t="shared" si="5"/>
        <v>0.0150862069</v>
      </c>
      <c r="O52" s="51">
        <v>0.1358</v>
      </c>
      <c r="P52" s="51">
        <v>0.0427</v>
      </c>
      <c r="Q52" s="52">
        <v>3000.0</v>
      </c>
      <c r="R52" s="7">
        <f t="shared" si="6"/>
        <v>0.08333333333</v>
      </c>
      <c r="S52" s="53">
        <f t="shared" si="7"/>
        <v>0.8571428571</v>
      </c>
      <c r="T52" s="52">
        <v>180.0</v>
      </c>
      <c r="U52" s="7">
        <f t="shared" si="8"/>
        <v>1.388888889</v>
      </c>
      <c r="V52" s="53">
        <f t="shared" si="9"/>
        <v>0.06</v>
      </c>
      <c r="W52" s="53">
        <f t="shared" si="10"/>
        <v>0.05</v>
      </c>
    </row>
    <row r="53">
      <c r="A53" s="47">
        <v>45863.0</v>
      </c>
      <c r="B53" s="5"/>
      <c r="C53" s="48"/>
      <c r="D53" s="48"/>
      <c r="E53" s="48"/>
      <c r="F53" s="48"/>
      <c r="G53" s="28"/>
      <c r="H53" s="48"/>
      <c r="I53" s="48"/>
      <c r="J53" s="49"/>
      <c r="K53" s="28"/>
      <c r="L53" s="48"/>
      <c r="M53" s="28"/>
      <c r="N53" s="50"/>
      <c r="O53" s="51"/>
      <c r="P53" s="51"/>
      <c r="Q53" s="52"/>
      <c r="R53" s="54"/>
      <c r="S53" s="53"/>
      <c r="T53" s="52"/>
      <c r="U53" s="54"/>
      <c r="V53" s="53"/>
      <c r="W53" s="53"/>
    </row>
    <row r="54">
      <c r="A54" s="47">
        <v>45864.0</v>
      </c>
      <c r="B54" s="5"/>
      <c r="C54" s="48"/>
      <c r="D54" s="48"/>
      <c r="E54" s="48"/>
      <c r="F54" s="48"/>
      <c r="G54" s="28"/>
      <c r="H54" s="48"/>
      <c r="I54" s="48"/>
      <c r="J54" s="49"/>
      <c r="K54" s="28"/>
      <c r="L54" s="48"/>
      <c r="M54" s="28"/>
      <c r="N54" s="50"/>
      <c r="O54" s="51"/>
      <c r="P54" s="51"/>
      <c r="Q54" s="52"/>
      <c r="R54" s="54"/>
      <c r="S54" s="53"/>
      <c r="T54" s="52"/>
      <c r="U54" s="54"/>
      <c r="V54" s="53"/>
      <c r="W54" s="53"/>
    </row>
    <row r="55">
      <c r="A55" s="47">
        <v>45865.0</v>
      </c>
      <c r="B55" s="5"/>
      <c r="C55" s="48"/>
      <c r="D55" s="48"/>
      <c r="E55" s="48"/>
      <c r="F55" s="48"/>
      <c r="G55" s="28"/>
      <c r="H55" s="48"/>
      <c r="I55" s="48"/>
      <c r="J55" s="49"/>
      <c r="K55" s="28"/>
      <c r="L55" s="48"/>
      <c r="M55" s="28"/>
      <c r="N55" s="50"/>
      <c r="O55" s="51"/>
      <c r="P55" s="51"/>
      <c r="Q55" s="52"/>
      <c r="R55" s="54"/>
      <c r="S55" s="53"/>
      <c r="T55" s="52"/>
      <c r="U55" s="54"/>
      <c r="V55" s="53"/>
      <c r="W55" s="53"/>
    </row>
    <row r="56">
      <c r="A56" s="47">
        <v>45866.0</v>
      </c>
      <c r="B56" s="5"/>
      <c r="C56" s="48"/>
      <c r="D56" s="48"/>
      <c r="E56" s="48"/>
      <c r="F56" s="48"/>
      <c r="G56" s="28"/>
      <c r="H56" s="48"/>
      <c r="I56" s="48"/>
      <c r="J56" s="49"/>
      <c r="K56" s="28"/>
      <c r="L56" s="48"/>
      <c r="M56" s="28"/>
      <c r="N56" s="50"/>
      <c r="O56" s="51"/>
      <c r="P56" s="51"/>
      <c r="Q56" s="52"/>
      <c r="R56" s="54"/>
      <c r="S56" s="53"/>
      <c r="T56" s="52"/>
      <c r="U56" s="54"/>
      <c r="V56" s="53"/>
      <c r="W56" s="53"/>
    </row>
    <row r="57">
      <c r="A57" s="47">
        <v>45867.0</v>
      </c>
      <c r="B57" s="5"/>
      <c r="C57" s="48"/>
      <c r="D57" s="48"/>
      <c r="E57" s="48"/>
      <c r="F57" s="48"/>
      <c r="G57" s="28"/>
      <c r="H57" s="48"/>
      <c r="I57" s="48"/>
      <c r="J57" s="49"/>
      <c r="K57" s="28"/>
      <c r="L57" s="48"/>
      <c r="M57" s="28"/>
      <c r="N57" s="50"/>
      <c r="O57" s="51"/>
      <c r="P57" s="51"/>
      <c r="Q57" s="52"/>
      <c r="R57" s="54"/>
      <c r="S57" s="53"/>
      <c r="T57" s="52"/>
      <c r="U57" s="54"/>
      <c r="V57" s="53"/>
      <c r="W57" s="53"/>
    </row>
    <row r="58">
      <c r="A58" s="47">
        <v>45868.0</v>
      </c>
      <c r="B58" s="5"/>
      <c r="C58" s="48"/>
      <c r="D58" s="48"/>
      <c r="E58" s="48"/>
      <c r="F58" s="48"/>
      <c r="G58" s="28"/>
      <c r="H58" s="48"/>
      <c r="I58" s="48"/>
      <c r="J58" s="49"/>
      <c r="K58" s="28"/>
      <c r="L58" s="48"/>
      <c r="M58" s="28"/>
      <c r="N58" s="50"/>
      <c r="O58" s="51"/>
      <c r="P58" s="51"/>
      <c r="Q58" s="52"/>
      <c r="R58" s="54"/>
      <c r="S58" s="53"/>
      <c r="T58" s="52"/>
      <c r="U58" s="54"/>
      <c r="V58" s="53"/>
      <c r="W58" s="53"/>
    </row>
    <row r="59">
      <c r="A59" s="47">
        <v>45869.0</v>
      </c>
      <c r="B59" s="5"/>
      <c r="C59" s="48"/>
      <c r="D59" s="48"/>
      <c r="E59" s="48"/>
      <c r="F59" s="48"/>
      <c r="G59" s="28"/>
      <c r="H59" s="48"/>
      <c r="I59" s="48"/>
      <c r="J59" s="49"/>
      <c r="K59" s="28"/>
      <c r="L59" s="48"/>
      <c r="M59" s="28"/>
      <c r="N59" s="50"/>
      <c r="O59" s="51"/>
      <c r="P59" s="51"/>
      <c r="Q59" s="52"/>
      <c r="R59" s="54"/>
      <c r="S59" s="53"/>
      <c r="T59" s="52"/>
      <c r="U59" s="54"/>
      <c r="V59" s="53"/>
      <c r="W59" s="53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8.0"/>
    <col customWidth="1" min="2" max="3" width="17.25"/>
    <col customWidth="1" min="4" max="4" width="20.88"/>
    <col customWidth="1" min="5" max="5" width="20.5"/>
    <col customWidth="1" min="6" max="16" width="17.25"/>
    <col customWidth="1" min="17" max="17" width="22.5"/>
    <col customWidth="1" min="18" max="18" width="30.0"/>
    <col customWidth="1" min="19" max="21" width="19.75"/>
    <col customWidth="1" min="22" max="22" width="25.13"/>
    <col customWidth="1" min="23" max="23" width="30.63"/>
  </cols>
  <sheetData>
    <row r="1">
      <c r="A1" s="1" t="s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A2" s="34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A3" s="35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>
      <c r="A4" s="36" t="s">
        <v>58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>
      <c r="A6" s="37" t="s">
        <v>59</v>
      </c>
      <c r="B6" s="3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>
      <c r="A7" s="39" t="s">
        <v>60</v>
      </c>
      <c r="B7" s="40">
        <f>'Metas do Projeto'!I4</f>
        <v>20000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>
      <c r="A8" s="39" t="s">
        <v>61</v>
      </c>
      <c r="B8" s="41">
        <f>'Metas do Projeto'!I8</f>
        <v>720.7207207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>
      <c r="A9" s="39" t="s">
        <v>62</v>
      </c>
      <c r="B9" s="40">
        <f>'Metas do Projeto'!I5</f>
        <v>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>
      <c r="A10" s="39" t="s">
        <v>63</v>
      </c>
      <c r="B10" s="42">
        <v>45900.0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>
      <c r="A11" s="37" t="s">
        <v>64</v>
      </c>
      <c r="B11" s="4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>
      <c r="A12" s="39" t="s">
        <v>60</v>
      </c>
      <c r="B12" s="40">
        <f>SUM(B29:B59)</f>
        <v>6000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>
      <c r="A13" s="39" t="s">
        <v>65</v>
      </c>
      <c r="B13" s="41">
        <f>SUM(C29:C59)</f>
        <v>193.8791209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>
      <c r="A14" s="39" t="s">
        <v>19</v>
      </c>
      <c r="B14" s="41">
        <f>SUM(D29:D59)</f>
        <v>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9" t="s">
        <v>22</v>
      </c>
      <c r="B15" s="41">
        <f>SUM(E29:E59)</f>
        <v>105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9" t="s">
        <v>25</v>
      </c>
      <c r="B16" s="41">
        <f>SUM(F29:F59)</f>
        <v>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9" t="s">
        <v>66</v>
      </c>
      <c r="B17" s="40">
        <f>B12/B13</f>
        <v>30.94711784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>
      <c r="A18" s="37" t="s">
        <v>67</v>
      </c>
      <c r="B18" s="4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>
      <c r="A19" s="39" t="s">
        <v>68</v>
      </c>
      <c r="B19" s="40">
        <f>B7-B12</f>
        <v>14000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>
      <c r="A20" s="39" t="s">
        <v>69</v>
      </c>
      <c r="B20" s="9">
        <f>B10-TODAY()</f>
        <v>188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>
      <c r="A21" s="39" t="s">
        <v>70</v>
      </c>
      <c r="B21" s="41">
        <f>B8-B13</f>
        <v>526.8415998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>
      <c r="A22" s="39" t="s">
        <v>71</v>
      </c>
      <c r="B22" s="40">
        <f>B19/B21</f>
        <v>26.57345207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>
      <c r="A23" s="37" t="s">
        <v>72</v>
      </c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>
      <c r="A24" s="39" t="s">
        <v>73</v>
      </c>
      <c r="B24" s="40">
        <f>B19/B20</f>
        <v>74.46808511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>
      <c r="A25" s="39" t="s">
        <v>74</v>
      </c>
      <c r="B25" s="41">
        <f>B21/B20</f>
        <v>2.802348935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>
      <c r="A26" s="39" t="s">
        <v>75</v>
      </c>
      <c r="B26" s="40">
        <f>B24/B25</f>
        <v>26.57345207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>
      <c r="A28" s="3" t="s">
        <v>1</v>
      </c>
      <c r="B28" s="44" t="s">
        <v>14</v>
      </c>
      <c r="C28" s="45" t="s">
        <v>76</v>
      </c>
      <c r="D28" s="45" t="s">
        <v>19</v>
      </c>
      <c r="E28" s="45" t="s">
        <v>22</v>
      </c>
      <c r="F28" s="45" t="s">
        <v>77</v>
      </c>
      <c r="G28" s="46" t="s">
        <v>38</v>
      </c>
      <c r="H28" s="44" t="s">
        <v>78</v>
      </c>
      <c r="I28" s="44" t="s">
        <v>79</v>
      </c>
      <c r="J28" s="46" t="s">
        <v>80</v>
      </c>
      <c r="K28" s="46" t="s">
        <v>81</v>
      </c>
      <c r="L28" s="44" t="s">
        <v>82</v>
      </c>
      <c r="M28" s="46" t="s">
        <v>83</v>
      </c>
      <c r="N28" s="46" t="s">
        <v>84</v>
      </c>
      <c r="O28" s="44" t="s">
        <v>85</v>
      </c>
      <c r="P28" s="44" t="s">
        <v>86</v>
      </c>
      <c r="Q28" s="44" t="s">
        <v>87</v>
      </c>
      <c r="R28" s="46" t="s">
        <v>88</v>
      </c>
      <c r="S28" s="46" t="s">
        <v>89</v>
      </c>
      <c r="T28" s="44" t="s">
        <v>90</v>
      </c>
      <c r="U28" s="46" t="s">
        <v>91</v>
      </c>
      <c r="V28" s="46" t="s">
        <v>92</v>
      </c>
      <c r="W28" s="46" t="s">
        <v>93</v>
      </c>
    </row>
    <row r="29">
      <c r="A29" s="47">
        <v>45870.0</v>
      </c>
      <c r="B29" s="5">
        <v>250.0</v>
      </c>
      <c r="C29" s="48">
        <v>9.0</v>
      </c>
      <c r="D29" s="48">
        <v>3.0</v>
      </c>
      <c r="E29" s="48">
        <v>3.0</v>
      </c>
      <c r="F29" s="48">
        <v>1.0</v>
      </c>
      <c r="G29" s="28">
        <f t="shared" ref="G29:G52" si="1">B29/C29</f>
        <v>27.77777778</v>
      </c>
      <c r="H29" s="48">
        <v>150000.0</v>
      </c>
      <c r="I29" s="48">
        <v>232000.0</v>
      </c>
      <c r="J29" s="49">
        <f t="shared" ref="J29:J52" si="2">I29/H29</f>
        <v>1.546666667</v>
      </c>
      <c r="K29" s="28">
        <f t="shared" ref="K29:K52" si="3">B29/I29*1000</f>
        <v>1.077586207</v>
      </c>
      <c r="L29" s="48">
        <v>3500.0</v>
      </c>
      <c r="M29" s="28">
        <f t="shared" ref="M29:M52" si="4">B29/L29</f>
        <v>0.07142857143</v>
      </c>
      <c r="N29" s="50">
        <f t="shared" ref="N29:N52" si="5">L29/I29</f>
        <v>0.0150862069</v>
      </c>
      <c r="O29" s="51">
        <v>0.1358</v>
      </c>
      <c r="P29" s="51">
        <v>0.0427</v>
      </c>
      <c r="Q29" s="52">
        <v>3000.0</v>
      </c>
      <c r="R29" s="7">
        <f t="shared" ref="R29:R52" si="6">B29/Q29</f>
        <v>0.08333333333</v>
      </c>
      <c r="S29" s="53">
        <f t="shared" ref="S29:S52" si="7">Q29/L29</f>
        <v>0.8571428571</v>
      </c>
      <c r="T29" s="52">
        <v>180.0</v>
      </c>
      <c r="U29" s="7">
        <f t="shared" ref="U29:U52" si="8">B29/T29</f>
        <v>1.388888889</v>
      </c>
      <c r="V29" s="53">
        <f t="shared" ref="V29:V52" si="9">T29/Q29</f>
        <v>0.06</v>
      </c>
      <c r="W29" s="53">
        <f t="shared" ref="W29:W52" si="10">C29/T29</f>
        <v>0.05</v>
      </c>
    </row>
    <row r="30">
      <c r="A30" s="47">
        <v>45871.0</v>
      </c>
      <c r="B30" s="5">
        <v>250.0</v>
      </c>
      <c r="C30" s="48">
        <v>8.0</v>
      </c>
      <c r="D30" s="48">
        <v>4.0</v>
      </c>
      <c r="E30" s="48">
        <v>4.0</v>
      </c>
      <c r="F30" s="48">
        <v>4.0</v>
      </c>
      <c r="G30" s="28">
        <f t="shared" si="1"/>
        <v>31.25</v>
      </c>
      <c r="H30" s="48">
        <v>150000.0</v>
      </c>
      <c r="I30" s="48">
        <v>232000.0</v>
      </c>
      <c r="J30" s="49">
        <f t="shared" si="2"/>
        <v>1.546666667</v>
      </c>
      <c r="K30" s="28">
        <f t="shared" si="3"/>
        <v>1.077586207</v>
      </c>
      <c r="L30" s="48">
        <v>3500.0</v>
      </c>
      <c r="M30" s="28">
        <f t="shared" si="4"/>
        <v>0.07142857143</v>
      </c>
      <c r="N30" s="50">
        <f t="shared" si="5"/>
        <v>0.0150862069</v>
      </c>
      <c r="O30" s="51">
        <v>0.1358</v>
      </c>
      <c r="P30" s="51">
        <v>0.0427</v>
      </c>
      <c r="Q30" s="52">
        <v>3000.0</v>
      </c>
      <c r="R30" s="7">
        <f t="shared" si="6"/>
        <v>0.08333333333</v>
      </c>
      <c r="S30" s="53">
        <f t="shared" si="7"/>
        <v>0.8571428571</v>
      </c>
      <c r="T30" s="52">
        <v>180.0</v>
      </c>
      <c r="U30" s="7">
        <f t="shared" si="8"/>
        <v>1.388888889</v>
      </c>
      <c r="V30" s="53">
        <f t="shared" si="9"/>
        <v>0.06</v>
      </c>
      <c r="W30" s="53">
        <f t="shared" si="10"/>
        <v>0.04444444444</v>
      </c>
    </row>
    <row r="31">
      <c r="A31" s="47">
        <v>45872.0</v>
      </c>
      <c r="B31" s="5">
        <v>250.0</v>
      </c>
      <c r="C31" s="48">
        <v>11.0</v>
      </c>
      <c r="D31" s="48">
        <v>5.0</v>
      </c>
      <c r="E31" s="48">
        <v>5.0</v>
      </c>
      <c r="F31" s="48">
        <v>2.0</v>
      </c>
      <c r="G31" s="28">
        <f t="shared" si="1"/>
        <v>22.72727273</v>
      </c>
      <c r="H31" s="48">
        <v>150000.0</v>
      </c>
      <c r="I31" s="48">
        <v>232000.0</v>
      </c>
      <c r="J31" s="49">
        <f t="shared" si="2"/>
        <v>1.546666667</v>
      </c>
      <c r="K31" s="28">
        <f t="shared" si="3"/>
        <v>1.077586207</v>
      </c>
      <c r="L31" s="48">
        <v>3500.0</v>
      </c>
      <c r="M31" s="28">
        <f t="shared" si="4"/>
        <v>0.07142857143</v>
      </c>
      <c r="N31" s="50">
        <f t="shared" si="5"/>
        <v>0.0150862069</v>
      </c>
      <c r="O31" s="51">
        <v>0.1358</v>
      </c>
      <c r="P31" s="51">
        <v>0.0427</v>
      </c>
      <c r="Q31" s="52">
        <v>3000.0</v>
      </c>
      <c r="R31" s="7">
        <f t="shared" si="6"/>
        <v>0.08333333333</v>
      </c>
      <c r="S31" s="53">
        <f t="shared" si="7"/>
        <v>0.8571428571</v>
      </c>
      <c r="T31" s="52">
        <v>180.0</v>
      </c>
      <c r="U31" s="7">
        <f t="shared" si="8"/>
        <v>1.388888889</v>
      </c>
      <c r="V31" s="53">
        <f t="shared" si="9"/>
        <v>0.06</v>
      </c>
      <c r="W31" s="53">
        <f t="shared" si="10"/>
        <v>0.06111111111</v>
      </c>
    </row>
    <row r="32">
      <c r="A32" s="47">
        <v>45873.0</v>
      </c>
      <c r="B32" s="5">
        <v>250.0</v>
      </c>
      <c r="C32" s="48">
        <v>13.0</v>
      </c>
      <c r="D32" s="48">
        <v>5.0</v>
      </c>
      <c r="E32" s="48">
        <v>5.0</v>
      </c>
      <c r="F32" s="48">
        <v>5.0</v>
      </c>
      <c r="G32" s="28">
        <f t="shared" si="1"/>
        <v>19.23076923</v>
      </c>
      <c r="H32" s="48">
        <v>150000.0</v>
      </c>
      <c r="I32" s="48">
        <v>232000.0</v>
      </c>
      <c r="J32" s="49">
        <f t="shared" si="2"/>
        <v>1.546666667</v>
      </c>
      <c r="K32" s="28">
        <f t="shared" si="3"/>
        <v>1.077586207</v>
      </c>
      <c r="L32" s="48">
        <v>3500.0</v>
      </c>
      <c r="M32" s="28">
        <f t="shared" si="4"/>
        <v>0.07142857143</v>
      </c>
      <c r="N32" s="50">
        <f t="shared" si="5"/>
        <v>0.0150862069</v>
      </c>
      <c r="O32" s="51">
        <v>0.1358</v>
      </c>
      <c r="P32" s="51">
        <v>0.0427</v>
      </c>
      <c r="Q32" s="52">
        <v>3000.0</v>
      </c>
      <c r="R32" s="7">
        <f t="shared" si="6"/>
        <v>0.08333333333</v>
      </c>
      <c r="S32" s="53">
        <f t="shared" si="7"/>
        <v>0.8571428571</v>
      </c>
      <c r="T32" s="52">
        <v>180.0</v>
      </c>
      <c r="U32" s="7">
        <f t="shared" si="8"/>
        <v>1.388888889</v>
      </c>
      <c r="V32" s="53">
        <f t="shared" si="9"/>
        <v>0.06</v>
      </c>
      <c r="W32" s="53">
        <f t="shared" si="10"/>
        <v>0.07222222222</v>
      </c>
    </row>
    <row r="33">
      <c r="A33" s="47">
        <v>45874.0</v>
      </c>
      <c r="B33" s="5">
        <v>250.0</v>
      </c>
      <c r="C33" s="48">
        <v>4.0</v>
      </c>
      <c r="D33" s="48">
        <v>5.0</v>
      </c>
      <c r="E33" s="48">
        <v>5.0</v>
      </c>
      <c r="F33" s="48">
        <v>1.0</v>
      </c>
      <c r="G33" s="28">
        <f t="shared" si="1"/>
        <v>62.5</v>
      </c>
      <c r="H33" s="48">
        <v>150000.0</v>
      </c>
      <c r="I33" s="48">
        <v>232000.0</v>
      </c>
      <c r="J33" s="49">
        <f t="shared" si="2"/>
        <v>1.546666667</v>
      </c>
      <c r="K33" s="28">
        <f t="shared" si="3"/>
        <v>1.077586207</v>
      </c>
      <c r="L33" s="48">
        <v>3500.0</v>
      </c>
      <c r="M33" s="28">
        <f t="shared" si="4"/>
        <v>0.07142857143</v>
      </c>
      <c r="N33" s="50">
        <f t="shared" si="5"/>
        <v>0.0150862069</v>
      </c>
      <c r="O33" s="51">
        <v>0.1358</v>
      </c>
      <c r="P33" s="51">
        <v>0.0427</v>
      </c>
      <c r="Q33" s="52">
        <v>3000.0</v>
      </c>
      <c r="R33" s="7">
        <f t="shared" si="6"/>
        <v>0.08333333333</v>
      </c>
      <c r="S33" s="53">
        <f t="shared" si="7"/>
        <v>0.8571428571</v>
      </c>
      <c r="T33" s="52">
        <v>180.0</v>
      </c>
      <c r="U33" s="7">
        <f t="shared" si="8"/>
        <v>1.388888889</v>
      </c>
      <c r="V33" s="53">
        <f t="shared" si="9"/>
        <v>0.06</v>
      </c>
      <c r="W33" s="53">
        <f t="shared" si="10"/>
        <v>0.02222222222</v>
      </c>
    </row>
    <row r="34">
      <c r="A34" s="47">
        <v>45875.0</v>
      </c>
      <c r="B34" s="5">
        <v>250.0</v>
      </c>
      <c r="C34" s="48">
        <v>5.0</v>
      </c>
      <c r="D34" s="48">
        <v>3.0</v>
      </c>
      <c r="E34" s="48">
        <v>3.0</v>
      </c>
      <c r="F34" s="48">
        <v>1.0</v>
      </c>
      <c r="G34" s="28">
        <f t="shared" si="1"/>
        <v>50</v>
      </c>
      <c r="H34" s="48">
        <v>150000.0</v>
      </c>
      <c r="I34" s="48">
        <v>232000.0</v>
      </c>
      <c r="J34" s="49">
        <f t="shared" si="2"/>
        <v>1.546666667</v>
      </c>
      <c r="K34" s="28">
        <f t="shared" si="3"/>
        <v>1.077586207</v>
      </c>
      <c r="L34" s="48">
        <v>3500.0</v>
      </c>
      <c r="M34" s="28">
        <f t="shared" si="4"/>
        <v>0.07142857143</v>
      </c>
      <c r="N34" s="50">
        <f t="shared" si="5"/>
        <v>0.0150862069</v>
      </c>
      <c r="O34" s="51">
        <v>0.1358</v>
      </c>
      <c r="P34" s="51">
        <v>0.0427</v>
      </c>
      <c r="Q34" s="52">
        <v>3000.0</v>
      </c>
      <c r="R34" s="7">
        <f t="shared" si="6"/>
        <v>0.08333333333</v>
      </c>
      <c r="S34" s="53">
        <f t="shared" si="7"/>
        <v>0.8571428571</v>
      </c>
      <c r="T34" s="52">
        <v>180.0</v>
      </c>
      <c r="U34" s="7">
        <f t="shared" si="8"/>
        <v>1.388888889</v>
      </c>
      <c r="V34" s="53">
        <f t="shared" si="9"/>
        <v>0.06</v>
      </c>
      <c r="W34" s="53">
        <f t="shared" si="10"/>
        <v>0.02777777778</v>
      </c>
    </row>
    <row r="35">
      <c r="A35" s="47">
        <v>45876.0</v>
      </c>
      <c r="B35" s="5">
        <v>250.0</v>
      </c>
      <c r="C35" s="48">
        <v>9.0</v>
      </c>
      <c r="D35" s="48">
        <v>4.0</v>
      </c>
      <c r="E35" s="48">
        <v>4.0</v>
      </c>
      <c r="F35" s="48">
        <v>2.0</v>
      </c>
      <c r="G35" s="28">
        <f t="shared" si="1"/>
        <v>27.77777778</v>
      </c>
      <c r="H35" s="48">
        <v>150000.0</v>
      </c>
      <c r="I35" s="48">
        <v>232000.0</v>
      </c>
      <c r="J35" s="49">
        <f t="shared" si="2"/>
        <v>1.546666667</v>
      </c>
      <c r="K35" s="28">
        <f t="shared" si="3"/>
        <v>1.077586207</v>
      </c>
      <c r="L35" s="48">
        <v>3500.0</v>
      </c>
      <c r="M35" s="28">
        <f t="shared" si="4"/>
        <v>0.07142857143</v>
      </c>
      <c r="N35" s="50">
        <f t="shared" si="5"/>
        <v>0.0150862069</v>
      </c>
      <c r="O35" s="51">
        <v>0.1358</v>
      </c>
      <c r="P35" s="51">
        <v>0.0427</v>
      </c>
      <c r="Q35" s="52">
        <v>3000.0</v>
      </c>
      <c r="R35" s="7">
        <f t="shared" si="6"/>
        <v>0.08333333333</v>
      </c>
      <c r="S35" s="53">
        <f t="shared" si="7"/>
        <v>0.8571428571</v>
      </c>
      <c r="T35" s="52">
        <v>180.0</v>
      </c>
      <c r="U35" s="7">
        <f t="shared" si="8"/>
        <v>1.388888889</v>
      </c>
      <c r="V35" s="53">
        <f t="shared" si="9"/>
        <v>0.06</v>
      </c>
      <c r="W35" s="53">
        <f t="shared" si="10"/>
        <v>0.05</v>
      </c>
    </row>
    <row r="36">
      <c r="A36" s="47">
        <v>45877.0</v>
      </c>
      <c r="B36" s="5">
        <v>250.0</v>
      </c>
      <c r="C36" s="48">
        <v>10.0</v>
      </c>
      <c r="D36" s="48">
        <v>5.0</v>
      </c>
      <c r="E36" s="48">
        <v>5.0</v>
      </c>
      <c r="F36" s="48">
        <v>2.0</v>
      </c>
      <c r="G36" s="28">
        <f t="shared" si="1"/>
        <v>25</v>
      </c>
      <c r="H36" s="48">
        <v>150000.0</v>
      </c>
      <c r="I36" s="48">
        <v>232000.0</v>
      </c>
      <c r="J36" s="49">
        <f t="shared" si="2"/>
        <v>1.546666667</v>
      </c>
      <c r="K36" s="28">
        <f t="shared" si="3"/>
        <v>1.077586207</v>
      </c>
      <c r="L36" s="48">
        <v>3500.0</v>
      </c>
      <c r="M36" s="28">
        <f t="shared" si="4"/>
        <v>0.07142857143</v>
      </c>
      <c r="N36" s="50">
        <f t="shared" si="5"/>
        <v>0.0150862069</v>
      </c>
      <c r="O36" s="51">
        <v>0.1358</v>
      </c>
      <c r="P36" s="51">
        <v>0.0427</v>
      </c>
      <c r="Q36" s="52">
        <v>3000.0</v>
      </c>
      <c r="R36" s="7">
        <f t="shared" si="6"/>
        <v>0.08333333333</v>
      </c>
      <c r="S36" s="53">
        <f t="shared" si="7"/>
        <v>0.8571428571</v>
      </c>
      <c r="T36" s="52">
        <v>180.0</v>
      </c>
      <c r="U36" s="7">
        <f t="shared" si="8"/>
        <v>1.388888889</v>
      </c>
      <c r="V36" s="53">
        <f t="shared" si="9"/>
        <v>0.06</v>
      </c>
      <c r="W36" s="53">
        <f t="shared" si="10"/>
        <v>0.05555555556</v>
      </c>
    </row>
    <row r="37">
      <c r="A37" s="47">
        <v>45878.0</v>
      </c>
      <c r="B37" s="5">
        <v>250.0</v>
      </c>
      <c r="C37" s="48">
        <v>15.0</v>
      </c>
      <c r="D37" s="48">
        <v>5.0</v>
      </c>
      <c r="E37" s="48">
        <v>5.0</v>
      </c>
      <c r="F37" s="48">
        <v>3.0</v>
      </c>
      <c r="G37" s="28">
        <f t="shared" si="1"/>
        <v>16.66666667</v>
      </c>
      <c r="H37" s="48">
        <v>150000.0</v>
      </c>
      <c r="I37" s="48">
        <v>232000.0</v>
      </c>
      <c r="J37" s="49">
        <f t="shared" si="2"/>
        <v>1.546666667</v>
      </c>
      <c r="K37" s="28">
        <f t="shared" si="3"/>
        <v>1.077586207</v>
      </c>
      <c r="L37" s="48">
        <v>3500.0</v>
      </c>
      <c r="M37" s="28">
        <f t="shared" si="4"/>
        <v>0.07142857143</v>
      </c>
      <c r="N37" s="50">
        <f t="shared" si="5"/>
        <v>0.0150862069</v>
      </c>
      <c r="O37" s="51">
        <v>0.1358</v>
      </c>
      <c r="P37" s="51">
        <v>0.0427</v>
      </c>
      <c r="Q37" s="52">
        <v>3000.0</v>
      </c>
      <c r="R37" s="7">
        <f t="shared" si="6"/>
        <v>0.08333333333</v>
      </c>
      <c r="S37" s="53">
        <f t="shared" si="7"/>
        <v>0.8571428571</v>
      </c>
      <c r="T37" s="52">
        <v>180.0</v>
      </c>
      <c r="U37" s="7">
        <f t="shared" si="8"/>
        <v>1.388888889</v>
      </c>
      <c r="V37" s="53">
        <f t="shared" si="9"/>
        <v>0.06</v>
      </c>
      <c r="W37" s="53">
        <f t="shared" si="10"/>
        <v>0.08333333333</v>
      </c>
    </row>
    <row r="38">
      <c r="A38" s="47">
        <v>45879.0</v>
      </c>
      <c r="B38" s="5">
        <v>250.0</v>
      </c>
      <c r="C38" s="48">
        <v>8.0</v>
      </c>
      <c r="D38" s="48">
        <v>5.0</v>
      </c>
      <c r="E38" s="48">
        <v>5.0</v>
      </c>
      <c r="F38" s="48">
        <v>1.0</v>
      </c>
      <c r="G38" s="28">
        <f t="shared" si="1"/>
        <v>31.25</v>
      </c>
      <c r="H38" s="48">
        <v>150000.0</v>
      </c>
      <c r="I38" s="48">
        <v>232000.0</v>
      </c>
      <c r="J38" s="49">
        <f t="shared" si="2"/>
        <v>1.546666667</v>
      </c>
      <c r="K38" s="28">
        <f t="shared" si="3"/>
        <v>1.077586207</v>
      </c>
      <c r="L38" s="48">
        <v>3500.0</v>
      </c>
      <c r="M38" s="28">
        <f t="shared" si="4"/>
        <v>0.07142857143</v>
      </c>
      <c r="N38" s="50">
        <f t="shared" si="5"/>
        <v>0.0150862069</v>
      </c>
      <c r="O38" s="51">
        <v>0.1358</v>
      </c>
      <c r="P38" s="51">
        <v>0.0427</v>
      </c>
      <c r="Q38" s="52">
        <v>3000.0</v>
      </c>
      <c r="R38" s="7">
        <f t="shared" si="6"/>
        <v>0.08333333333</v>
      </c>
      <c r="S38" s="53">
        <f t="shared" si="7"/>
        <v>0.8571428571</v>
      </c>
      <c r="T38" s="52">
        <v>180.0</v>
      </c>
      <c r="U38" s="7">
        <f t="shared" si="8"/>
        <v>1.388888889</v>
      </c>
      <c r="V38" s="53">
        <f t="shared" si="9"/>
        <v>0.06</v>
      </c>
      <c r="W38" s="53">
        <f t="shared" si="10"/>
        <v>0.04444444444</v>
      </c>
    </row>
    <row r="39">
      <c r="A39" s="47">
        <v>45880.0</v>
      </c>
      <c r="B39" s="5">
        <v>250.0</v>
      </c>
      <c r="C39" s="48">
        <v>11.0</v>
      </c>
      <c r="D39" s="48">
        <v>3.0</v>
      </c>
      <c r="E39" s="48">
        <v>3.0</v>
      </c>
      <c r="F39" s="48">
        <v>4.0</v>
      </c>
      <c r="G39" s="28">
        <f t="shared" si="1"/>
        <v>22.72727273</v>
      </c>
      <c r="H39" s="48">
        <v>150000.0</v>
      </c>
      <c r="I39" s="48">
        <v>232000.0</v>
      </c>
      <c r="J39" s="49">
        <f t="shared" si="2"/>
        <v>1.546666667</v>
      </c>
      <c r="K39" s="28">
        <f t="shared" si="3"/>
        <v>1.077586207</v>
      </c>
      <c r="L39" s="48">
        <v>3500.0</v>
      </c>
      <c r="M39" s="28">
        <f t="shared" si="4"/>
        <v>0.07142857143</v>
      </c>
      <c r="N39" s="50">
        <f t="shared" si="5"/>
        <v>0.0150862069</v>
      </c>
      <c r="O39" s="51">
        <v>0.1358</v>
      </c>
      <c r="P39" s="51">
        <v>0.0427</v>
      </c>
      <c r="Q39" s="52">
        <v>3000.0</v>
      </c>
      <c r="R39" s="7">
        <f t="shared" si="6"/>
        <v>0.08333333333</v>
      </c>
      <c r="S39" s="53">
        <f t="shared" si="7"/>
        <v>0.8571428571</v>
      </c>
      <c r="T39" s="52">
        <v>180.0</v>
      </c>
      <c r="U39" s="7">
        <f t="shared" si="8"/>
        <v>1.388888889</v>
      </c>
      <c r="V39" s="53">
        <f t="shared" si="9"/>
        <v>0.06</v>
      </c>
      <c r="W39" s="53">
        <f t="shared" si="10"/>
        <v>0.06111111111</v>
      </c>
    </row>
    <row r="40">
      <c r="A40" s="47">
        <v>45881.0</v>
      </c>
      <c r="B40" s="5">
        <v>250.0</v>
      </c>
      <c r="C40" s="48">
        <v>4.0</v>
      </c>
      <c r="D40" s="48">
        <v>4.0</v>
      </c>
      <c r="E40" s="48">
        <v>4.0</v>
      </c>
      <c r="F40" s="48">
        <v>2.0</v>
      </c>
      <c r="G40" s="28">
        <f t="shared" si="1"/>
        <v>62.5</v>
      </c>
      <c r="H40" s="48">
        <v>150000.0</v>
      </c>
      <c r="I40" s="48">
        <v>232000.0</v>
      </c>
      <c r="J40" s="49">
        <f t="shared" si="2"/>
        <v>1.546666667</v>
      </c>
      <c r="K40" s="28">
        <f t="shared" si="3"/>
        <v>1.077586207</v>
      </c>
      <c r="L40" s="48">
        <v>3500.0</v>
      </c>
      <c r="M40" s="28">
        <f t="shared" si="4"/>
        <v>0.07142857143</v>
      </c>
      <c r="N40" s="50">
        <f t="shared" si="5"/>
        <v>0.0150862069</v>
      </c>
      <c r="O40" s="51">
        <v>0.1358</v>
      </c>
      <c r="P40" s="51">
        <v>0.0427</v>
      </c>
      <c r="Q40" s="52">
        <v>3000.0</v>
      </c>
      <c r="R40" s="7">
        <f t="shared" si="6"/>
        <v>0.08333333333</v>
      </c>
      <c r="S40" s="53">
        <f t="shared" si="7"/>
        <v>0.8571428571</v>
      </c>
      <c r="T40" s="52">
        <v>180.0</v>
      </c>
      <c r="U40" s="7">
        <f t="shared" si="8"/>
        <v>1.388888889</v>
      </c>
      <c r="V40" s="53">
        <f t="shared" si="9"/>
        <v>0.06</v>
      </c>
      <c r="W40" s="53">
        <f t="shared" si="10"/>
        <v>0.02222222222</v>
      </c>
    </row>
    <row r="41">
      <c r="A41" s="47">
        <v>45882.0</v>
      </c>
      <c r="B41" s="5">
        <v>250.0</v>
      </c>
      <c r="C41" s="48">
        <v>3.0</v>
      </c>
      <c r="D41" s="48">
        <v>5.0</v>
      </c>
      <c r="E41" s="48">
        <v>5.0</v>
      </c>
      <c r="F41" s="48">
        <v>5.0</v>
      </c>
      <c r="G41" s="28">
        <f t="shared" si="1"/>
        <v>83.33333333</v>
      </c>
      <c r="H41" s="48">
        <v>150000.0</v>
      </c>
      <c r="I41" s="48">
        <v>232000.0</v>
      </c>
      <c r="J41" s="49">
        <f t="shared" si="2"/>
        <v>1.546666667</v>
      </c>
      <c r="K41" s="28">
        <f t="shared" si="3"/>
        <v>1.077586207</v>
      </c>
      <c r="L41" s="48">
        <v>3500.0</v>
      </c>
      <c r="M41" s="28">
        <f t="shared" si="4"/>
        <v>0.07142857143</v>
      </c>
      <c r="N41" s="50">
        <f t="shared" si="5"/>
        <v>0.0150862069</v>
      </c>
      <c r="O41" s="51">
        <v>0.1358</v>
      </c>
      <c r="P41" s="51">
        <v>0.0427</v>
      </c>
      <c r="Q41" s="52">
        <v>3000.0</v>
      </c>
      <c r="R41" s="7">
        <f t="shared" si="6"/>
        <v>0.08333333333</v>
      </c>
      <c r="S41" s="53">
        <f t="shared" si="7"/>
        <v>0.8571428571</v>
      </c>
      <c r="T41" s="52">
        <v>180.0</v>
      </c>
      <c r="U41" s="7">
        <f t="shared" si="8"/>
        <v>1.388888889</v>
      </c>
      <c r="V41" s="53">
        <f t="shared" si="9"/>
        <v>0.06</v>
      </c>
      <c r="W41" s="53">
        <f t="shared" si="10"/>
        <v>0.01666666667</v>
      </c>
    </row>
    <row r="42">
      <c r="A42" s="47">
        <v>45883.0</v>
      </c>
      <c r="B42" s="5">
        <v>250.0</v>
      </c>
      <c r="C42" s="48">
        <v>8.0</v>
      </c>
      <c r="D42" s="48">
        <v>5.0</v>
      </c>
      <c r="E42" s="48">
        <v>5.0</v>
      </c>
      <c r="F42" s="48">
        <v>1.0</v>
      </c>
      <c r="G42" s="28">
        <f t="shared" si="1"/>
        <v>31.25</v>
      </c>
      <c r="H42" s="48">
        <v>150000.0</v>
      </c>
      <c r="I42" s="48">
        <v>232000.0</v>
      </c>
      <c r="J42" s="49">
        <f t="shared" si="2"/>
        <v>1.546666667</v>
      </c>
      <c r="K42" s="28">
        <f t="shared" si="3"/>
        <v>1.077586207</v>
      </c>
      <c r="L42" s="48">
        <v>3500.0</v>
      </c>
      <c r="M42" s="28">
        <f t="shared" si="4"/>
        <v>0.07142857143</v>
      </c>
      <c r="N42" s="50">
        <f t="shared" si="5"/>
        <v>0.0150862069</v>
      </c>
      <c r="O42" s="51">
        <v>0.1358</v>
      </c>
      <c r="P42" s="51">
        <v>0.0427</v>
      </c>
      <c r="Q42" s="52">
        <v>3000.0</v>
      </c>
      <c r="R42" s="7">
        <f t="shared" si="6"/>
        <v>0.08333333333</v>
      </c>
      <c r="S42" s="53">
        <f t="shared" si="7"/>
        <v>0.8571428571</v>
      </c>
      <c r="T42" s="52">
        <v>180.0</v>
      </c>
      <c r="U42" s="7">
        <f t="shared" si="8"/>
        <v>1.388888889</v>
      </c>
      <c r="V42" s="53">
        <f t="shared" si="9"/>
        <v>0.06</v>
      </c>
      <c r="W42" s="53">
        <f t="shared" si="10"/>
        <v>0.04444444444</v>
      </c>
    </row>
    <row r="43">
      <c r="A43" s="47">
        <v>45884.0</v>
      </c>
      <c r="B43" s="5">
        <v>250.0</v>
      </c>
      <c r="C43" s="48">
        <v>6.87912087912087</v>
      </c>
      <c r="D43" s="48">
        <v>5.0</v>
      </c>
      <c r="E43" s="48">
        <v>5.0</v>
      </c>
      <c r="F43" s="48">
        <v>1.0</v>
      </c>
      <c r="G43" s="28">
        <f t="shared" si="1"/>
        <v>36.34185304</v>
      </c>
      <c r="H43" s="48">
        <v>150000.0</v>
      </c>
      <c r="I43" s="48">
        <v>232000.0</v>
      </c>
      <c r="J43" s="49">
        <f t="shared" si="2"/>
        <v>1.546666667</v>
      </c>
      <c r="K43" s="28">
        <f t="shared" si="3"/>
        <v>1.077586207</v>
      </c>
      <c r="L43" s="48">
        <v>3500.0</v>
      </c>
      <c r="M43" s="28">
        <f t="shared" si="4"/>
        <v>0.07142857143</v>
      </c>
      <c r="N43" s="50">
        <f t="shared" si="5"/>
        <v>0.0150862069</v>
      </c>
      <c r="O43" s="51">
        <v>0.1358</v>
      </c>
      <c r="P43" s="51">
        <v>0.0427</v>
      </c>
      <c r="Q43" s="52">
        <v>3000.0</v>
      </c>
      <c r="R43" s="7">
        <f t="shared" si="6"/>
        <v>0.08333333333</v>
      </c>
      <c r="S43" s="53">
        <f t="shared" si="7"/>
        <v>0.8571428571</v>
      </c>
      <c r="T43" s="52">
        <v>180.0</v>
      </c>
      <c r="U43" s="7">
        <f t="shared" si="8"/>
        <v>1.388888889</v>
      </c>
      <c r="V43" s="53">
        <f t="shared" si="9"/>
        <v>0.06</v>
      </c>
      <c r="W43" s="53">
        <f t="shared" si="10"/>
        <v>0.03821733822</v>
      </c>
    </row>
    <row r="44">
      <c r="A44" s="47">
        <v>45885.0</v>
      </c>
      <c r="B44" s="5">
        <v>250.0</v>
      </c>
      <c r="C44" s="48">
        <v>4.0</v>
      </c>
      <c r="D44" s="48">
        <v>3.0</v>
      </c>
      <c r="E44" s="48">
        <v>3.0</v>
      </c>
      <c r="F44" s="48">
        <v>2.0</v>
      </c>
      <c r="G44" s="28">
        <f t="shared" si="1"/>
        <v>62.5</v>
      </c>
      <c r="H44" s="48">
        <v>150000.0</v>
      </c>
      <c r="I44" s="48">
        <v>232000.0</v>
      </c>
      <c r="J44" s="49">
        <f t="shared" si="2"/>
        <v>1.546666667</v>
      </c>
      <c r="K44" s="28">
        <f t="shared" si="3"/>
        <v>1.077586207</v>
      </c>
      <c r="L44" s="48">
        <v>3500.0</v>
      </c>
      <c r="M44" s="28">
        <f t="shared" si="4"/>
        <v>0.07142857143</v>
      </c>
      <c r="N44" s="50">
        <f t="shared" si="5"/>
        <v>0.0150862069</v>
      </c>
      <c r="O44" s="51">
        <v>0.1358</v>
      </c>
      <c r="P44" s="51">
        <v>0.0427</v>
      </c>
      <c r="Q44" s="52">
        <v>3000.0</v>
      </c>
      <c r="R44" s="7">
        <f t="shared" si="6"/>
        <v>0.08333333333</v>
      </c>
      <c r="S44" s="53">
        <f t="shared" si="7"/>
        <v>0.8571428571</v>
      </c>
      <c r="T44" s="52">
        <v>180.0</v>
      </c>
      <c r="U44" s="7">
        <f t="shared" si="8"/>
        <v>1.388888889</v>
      </c>
      <c r="V44" s="53">
        <f t="shared" si="9"/>
        <v>0.06</v>
      </c>
      <c r="W44" s="53">
        <f t="shared" si="10"/>
        <v>0.02222222222</v>
      </c>
    </row>
    <row r="45">
      <c r="A45" s="47">
        <v>45886.0</v>
      </c>
      <c r="B45" s="5">
        <v>250.0</v>
      </c>
      <c r="C45" s="48">
        <v>9.0</v>
      </c>
      <c r="D45" s="48">
        <v>4.0</v>
      </c>
      <c r="E45" s="48">
        <v>4.0</v>
      </c>
      <c r="F45" s="48">
        <v>2.0</v>
      </c>
      <c r="G45" s="28">
        <f t="shared" si="1"/>
        <v>27.77777778</v>
      </c>
      <c r="H45" s="48">
        <v>150000.0</v>
      </c>
      <c r="I45" s="48">
        <v>232000.0</v>
      </c>
      <c r="J45" s="49">
        <f t="shared" si="2"/>
        <v>1.546666667</v>
      </c>
      <c r="K45" s="28">
        <f t="shared" si="3"/>
        <v>1.077586207</v>
      </c>
      <c r="L45" s="48">
        <v>3500.0</v>
      </c>
      <c r="M45" s="28">
        <f t="shared" si="4"/>
        <v>0.07142857143</v>
      </c>
      <c r="N45" s="50">
        <f t="shared" si="5"/>
        <v>0.0150862069</v>
      </c>
      <c r="O45" s="51">
        <v>0.1358</v>
      </c>
      <c r="P45" s="51">
        <v>0.0427</v>
      </c>
      <c r="Q45" s="52">
        <v>3000.0</v>
      </c>
      <c r="R45" s="7">
        <f t="shared" si="6"/>
        <v>0.08333333333</v>
      </c>
      <c r="S45" s="53">
        <f t="shared" si="7"/>
        <v>0.8571428571</v>
      </c>
      <c r="T45" s="52">
        <v>180.0</v>
      </c>
      <c r="U45" s="7">
        <f t="shared" si="8"/>
        <v>1.388888889</v>
      </c>
      <c r="V45" s="53">
        <f t="shared" si="9"/>
        <v>0.06</v>
      </c>
      <c r="W45" s="53">
        <f t="shared" si="10"/>
        <v>0.05</v>
      </c>
    </row>
    <row r="46">
      <c r="A46" s="47">
        <v>45887.0</v>
      </c>
      <c r="B46" s="5">
        <v>250.0</v>
      </c>
      <c r="C46" s="48">
        <v>14.0</v>
      </c>
      <c r="D46" s="48">
        <v>5.0</v>
      </c>
      <c r="E46" s="48">
        <v>5.0</v>
      </c>
      <c r="F46" s="48">
        <v>1.0</v>
      </c>
      <c r="G46" s="28">
        <f t="shared" si="1"/>
        <v>17.85714286</v>
      </c>
      <c r="H46" s="48">
        <v>150000.0</v>
      </c>
      <c r="I46" s="48">
        <v>232000.0</v>
      </c>
      <c r="J46" s="49">
        <f t="shared" si="2"/>
        <v>1.546666667</v>
      </c>
      <c r="K46" s="28">
        <f t="shared" si="3"/>
        <v>1.077586207</v>
      </c>
      <c r="L46" s="48">
        <v>3500.0</v>
      </c>
      <c r="M46" s="28">
        <f t="shared" si="4"/>
        <v>0.07142857143</v>
      </c>
      <c r="N46" s="50">
        <f t="shared" si="5"/>
        <v>0.0150862069</v>
      </c>
      <c r="O46" s="51">
        <v>0.1358</v>
      </c>
      <c r="P46" s="51">
        <v>0.0427</v>
      </c>
      <c r="Q46" s="52">
        <v>3000.0</v>
      </c>
      <c r="R46" s="7">
        <f t="shared" si="6"/>
        <v>0.08333333333</v>
      </c>
      <c r="S46" s="53">
        <f t="shared" si="7"/>
        <v>0.8571428571</v>
      </c>
      <c r="T46" s="52">
        <v>180.0</v>
      </c>
      <c r="U46" s="7">
        <f t="shared" si="8"/>
        <v>1.388888889</v>
      </c>
      <c r="V46" s="53">
        <f t="shared" si="9"/>
        <v>0.06</v>
      </c>
      <c r="W46" s="53">
        <f t="shared" si="10"/>
        <v>0.07777777778</v>
      </c>
    </row>
    <row r="47">
      <c r="A47" s="47">
        <v>45888.0</v>
      </c>
      <c r="B47" s="5">
        <v>250.0</v>
      </c>
      <c r="C47" s="48">
        <v>18.0</v>
      </c>
      <c r="D47" s="48">
        <v>3.0</v>
      </c>
      <c r="E47" s="48">
        <v>3.0</v>
      </c>
      <c r="F47" s="48">
        <v>4.0</v>
      </c>
      <c r="G47" s="28">
        <f t="shared" si="1"/>
        <v>13.88888889</v>
      </c>
      <c r="H47" s="48">
        <v>150000.0</v>
      </c>
      <c r="I47" s="48">
        <v>232000.0</v>
      </c>
      <c r="J47" s="49">
        <f t="shared" si="2"/>
        <v>1.546666667</v>
      </c>
      <c r="K47" s="28">
        <f t="shared" si="3"/>
        <v>1.077586207</v>
      </c>
      <c r="L47" s="48">
        <v>3500.0</v>
      </c>
      <c r="M47" s="28">
        <f t="shared" si="4"/>
        <v>0.07142857143</v>
      </c>
      <c r="N47" s="50">
        <f t="shared" si="5"/>
        <v>0.0150862069</v>
      </c>
      <c r="O47" s="51">
        <v>0.1358</v>
      </c>
      <c r="P47" s="51">
        <v>0.0427</v>
      </c>
      <c r="Q47" s="52">
        <v>3000.0</v>
      </c>
      <c r="R47" s="7">
        <f t="shared" si="6"/>
        <v>0.08333333333</v>
      </c>
      <c r="S47" s="53">
        <f t="shared" si="7"/>
        <v>0.8571428571</v>
      </c>
      <c r="T47" s="52">
        <v>180.0</v>
      </c>
      <c r="U47" s="7">
        <f t="shared" si="8"/>
        <v>1.388888889</v>
      </c>
      <c r="V47" s="53">
        <f t="shared" si="9"/>
        <v>0.06</v>
      </c>
      <c r="W47" s="53">
        <f t="shared" si="10"/>
        <v>0.1</v>
      </c>
    </row>
    <row r="48">
      <c r="A48" s="47">
        <v>45889.0</v>
      </c>
      <c r="B48" s="5">
        <v>250.0</v>
      </c>
      <c r="C48" s="48">
        <v>1.0</v>
      </c>
      <c r="D48" s="48">
        <v>4.0</v>
      </c>
      <c r="E48" s="48">
        <v>4.0</v>
      </c>
      <c r="F48" s="48">
        <v>2.0</v>
      </c>
      <c r="G48" s="28">
        <f t="shared" si="1"/>
        <v>250</v>
      </c>
      <c r="H48" s="48">
        <v>150000.0</v>
      </c>
      <c r="I48" s="48">
        <v>232000.0</v>
      </c>
      <c r="J48" s="49">
        <f t="shared" si="2"/>
        <v>1.546666667</v>
      </c>
      <c r="K48" s="28">
        <f t="shared" si="3"/>
        <v>1.077586207</v>
      </c>
      <c r="L48" s="48">
        <v>3500.0</v>
      </c>
      <c r="M48" s="28">
        <f t="shared" si="4"/>
        <v>0.07142857143</v>
      </c>
      <c r="N48" s="50">
        <f t="shared" si="5"/>
        <v>0.0150862069</v>
      </c>
      <c r="O48" s="51">
        <v>0.1358</v>
      </c>
      <c r="P48" s="51">
        <v>0.0427</v>
      </c>
      <c r="Q48" s="52">
        <v>3000.0</v>
      </c>
      <c r="R48" s="7">
        <f t="shared" si="6"/>
        <v>0.08333333333</v>
      </c>
      <c r="S48" s="53">
        <f t="shared" si="7"/>
        <v>0.8571428571</v>
      </c>
      <c r="T48" s="52">
        <v>180.0</v>
      </c>
      <c r="U48" s="7">
        <f t="shared" si="8"/>
        <v>1.388888889</v>
      </c>
      <c r="V48" s="53">
        <f t="shared" si="9"/>
        <v>0.06</v>
      </c>
      <c r="W48" s="53">
        <f t="shared" si="10"/>
        <v>0.005555555556</v>
      </c>
    </row>
    <row r="49">
      <c r="A49" s="47">
        <v>45890.0</v>
      </c>
      <c r="B49" s="5">
        <v>250.0</v>
      </c>
      <c r="C49" s="48">
        <v>2.0</v>
      </c>
      <c r="D49" s="48">
        <v>5.0</v>
      </c>
      <c r="E49" s="48">
        <v>5.0</v>
      </c>
      <c r="F49" s="48">
        <v>5.0</v>
      </c>
      <c r="G49" s="28">
        <f t="shared" si="1"/>
        <v>125</v>
      </c>
      <c r="H49" s="48">
        <v>150000.0</v>
      </c>
      <c r="I49" s="48">
        <v>232000.0</v>
      </c>
      <c r="J49" s="49">
        <f t="shared" si="2"/>
        <v>1.546666667</v>
      </c>
      <c r="K49" s="28">
        <f t="shared" si="3"/>
        <v>1.077586207</v>
      </c>
      <c r="L49" s="48">
        <v>3500.0</v>
      </c>
      <c r="M49" s="28">
        <f t="shared" si="4"/>
        <v>0.07142857143</v>
      </c>
      <c r="N49" s="50">
        <f t="shared" si="5"/>
        <v>0.0150862069</v>
      </c>
      <c r="O49" s="51">
        <v>0.1358</v>
      </c>
      <c r="P49" s="51">
        <v>0.0427</v>
      </c>
      <c r="Q49" s="52">
        <v>3000.0</v>
      </c>
      <c r="R49" s="7">
        <f t="shared" si="6"/>
        <v>0.08333333333</v>
      </c>
      <c r="S49" s="53">
        <f t="shared" si="7"/>
        <v>0.8571428571</v>
      </c>
      <c r="T49" s="52">
        <v>180.0</v>
      </c>
      <c r="U49" s="7">
        <f t="shared" si="8"/>
        <v>1.388888889</v>
      </c>
      <c r="V49" s="53">
        <f t="shared" si="9"/>
        <v>0.06</v>
      </c>
      <c r="W49" s="53">
        <f t="shared" si="10"/>
        <v>0.01111111111</v>
      </c>
    </row>
    <row r="50">
      <c r="A50" s="47">
        <v>45891.0</v>
      </c>
      <c r="B50" s="5">
        <v>250.0</v>
      </c>
      <c r="C50" s="48">
        <v>5.0</v>
      </c>
      <c r="D50" s="48">
        <v>5.0</v>
      </c>
      <c r="E50" s="48">
        <v>5.0</v>
      </c>
      <c r="F50" s="48">
        <v>1.0</v>
      </c>
      <c r="G50" s="28">
        <f t="shared" si="1"/>
        <v>50</v>
      </c>
      <c r="H50" s="48">
        <v>150000.0</v>
      </c>
      <c r="I50" s="48">
        <v>232000.0</v>
      </c>
      <c r="J50" s="49">
        <f t="shared" si="2"/>
        <v>1.546666667</v>
      </c>
      <c r="K50" s="28">
        <f t="shared" si="3"/>
        <v>1.077586207</v>
      </c>
      <c r="L50" s="48">
        <v>3500.0</v>
      </c>
      <c r="M50" s="28">
        <f t="shared" si="4"/>
        <v>0.07142857143</v>
      </c>
      <c r="N50" s="50">
        <f t="shared" si="5"/>
        <v>0.0150862069</v>
      </c>
      <c r="O50" s="51">
        <v>0.1358</v>
      </c>
      <c r="P50" s="51">
        <v>0.0427</v>
      </c>
      <c r="Q50" s="52">
        <v>3000.0</v>
      </c>
      <c r="R50" s="7">
        <f t="shared" si="6"/>
        <v>0.08333333333</v>
      </c>
      <c r="S50" s="53">
        <f t="shared" si="7"/>
        <v>0.8571428571</v>
      </c>
      <c r="T50" s="52">
        <v>180.0</v>
      </c>
      <c r="U50" s="7">
        <f t="shared" si="8"/>
        <v>1.388888889</v>
      </c>
      <c r="V50" s="53">
        <f t="shared" si="9"/>
        <v>0.06</v>
      </c>
      <c r="W50" s="53">
        <f t="shared" si="10"/>
        <v>0.02777777778</v>
      </c>
    </row>
    <row r="51">
      <c r="A51" s="47">
        <v>45892.0</v>
      </c>
      <c r="B51" s="5">
        <v>250.0</v>
      </c>
      <c r="C51" s="48">
        <v>7.0</v>
      </c>
      <c r="D51" s="48">
        <v>5.0</v>
      </c>
      <c r="E51" s="48">
        <v>5.0</v>
      </c>
      <c r="F51" s="48">
        <v>1.0</v>
      </c>
      <c r="G51" s="28">
        <f t="shared" si="1"/>
        <v>35.71428571</v>
      </c>
      <c r="H51" s="48">
        <v>150000.0</v>
      </c>
      <c r="I51" s="48">
        <v>232000.0</v>
      </c>
      <c r="J51" s="49">
        <f t="shared" si="2"/>
        <v>1.546666667</v>
      </c>
      <c r="K51" s="28">
        <f t="shared" si="3"/>
        <v>1.077586207</v>
      </c>
      <c r="L51" s="48">
        <v>3500.0</v>
      </c>
      <c r="M51" s="28">
        <f t="shared" si="4"/>
        <v>0.07142857143</v>
      </c>
      <c r="N51" s="50">
        <f t="shared" si="5"/>
        <v>0.0150862069</v>
      </c>
      <c r="O51" s="51">
        <v>0.1358</v>
      </c>
      <c r="P51" s="51">
        <v>0.0427</v>
      </c>
      <c r="Q51" s="52">
        <v>3000.0</v>
      </c>
      <c r="R51" s="7">
        <f t="shared" si="6"/>
        <v>0.08333333333</v>
      </c>
      <c r="S51" s="53">
        <f t="shared" si="7"/>
        <v>0.8571428571</v>
      </c>
      <c r="T51" s="52">
        <v>180.0</v>
      </c>
      <c r="U51" s="7">
        <f t="shared" si="8"/>
        <v>1.388888889</v>
      </c>
      <c r="V51" s="53">
        <f t="shared" si="9"/>
        <v>0.06</v>
      </c>
      <c r="W51" s="53">
        <f t="shared" si="10"/>
        <v>0.03888888889</v>
      </c>
    </row>
    <row r="52">
      <c r="A52" s="47">
        <v>45893.0</v>
      </c>
      <c r="B52" s="5">
        <v>250.0</v>
      </c>
      <c r="C52" s="48">
        <v>9.0</v>
      </c>
      <c r="D52" s="48">
        <v>5.0</v>
      </c>
      <c r="E52" s="48">
        <v>5.0</v>
      </c>
      <c r="F52" s="48">
        <v>2.0</v>
      </c>
      <c r="G52" s="28">
        <f t="shared" si="1"/>
        <v>27.77777778</v>
      </c>
      <c r="H52" s="48">
        <v>150000.0</v>
      </c>
      <c r="I52" s="48">
        <v>232000.0</v>
      </c>
      <c r="J52" s="49">
        <f t="shared" si="2"/>
        <v>1.546666667</v>
      </c>
      <c r="K52" s="28">
        <f t="shared" si="3"/>
        <v>1.077586207</v>
      </c>
      <c r="L52" s="48">
        <v>3500.0</v>
      </c>
      <c r="M52" s="28">
        <f t="shared" si="4"/>
        <v>0.07142857143</v>
      </c>
      <c r="N52" s="50">
        <f t="shared" si="5"/>
        <v>0.0150862069</v>
      </c>
      <c r="O52" s="51">
        <v>0.1358</v>
      </c>
      <c r="P52" s="51">
        <v>0.0427</v>
      </c>
      <c r="Q52" s="52">
        <v>3000.0</v>
      </c>
      <c r="R52" s="7">
        <f t="shared" si="6"/>
        <v>0.08333333333</v>
      </c>
      <c r="S52" s="53">
        <f t="shared" si="7"/>
        <v>0.8571428571</v>
      </c>
      <c r="T52" s="52">
        <v>180.0</v>
      </c>
      <c r="U52" s="7">
        <f t="shared" si="8"/>
        <v>1.388888889</v>
      </c>
      <c r="V52" s="53">
        <f t="shared" si="9"/>
        <v>0.06</v>
      </c>
      <c r="W52" s="53">
        <f t="shared" si="10"/>
        <v>0.05</v>
      </c>
    </row>
    <row r="53">
      <c r="A53" s="47">
        <v>45894.0</v>
      </c>
      <c r="B53" s="5"/>
      <c r="C53" s="48"/>
      <c r="D53" s="48"/>
      <c r="E53" s="48"/>
      <c r="F53" s="48"/>
      <c r="G53" s="28"/>
      <c r="H53" s="48"/>
      <c r="I53" s="48"/>
      <c r="J53" s="49"/>
      <c r="K53" s="28"/>
      <c r="L53" s="48"/>
      <c r="M53" s="28"/>
      <c r="N53" s="50"/>
      <c r="O53" s="51"/>
      <c r="P53" s="51"/>
      <c r="Q53" s="52"/>
      <c r="R53" s="54"/>
      <c r="S53" s="53"/>
      <c r="T53" s="52"/>
      <c r="U53" s="54"/>
      <c r="V53" s="53"/>
      <c r="W53" s="53"/>
    </row>
    <row r="54">
      <c r="A54" s="47">
        <v>45895.0</v>
      </c>
      <c r="B54" s="5"/>
      <c r="C54" s="48"/>
      <c r="D54" s="48"/>
      <c r="E54" s="48"/>
      <c r="F54" s="48"/>
      <c r="G54" s="28"/>
      <c r="H54" s="48"/>
      <c r="I54" s="48"/>
      <c r="J54" s="49"/>
      <c r="K54" s="28"/>
      <c r="L54" s="48"/>
      <c r="M54" s="28"/>
      <c r="N54" s="50"/>
      <c r="O54" s="51"/>
      <c r="P54" s="51"/>
      <c r="Q54" s="52"/>
      <c r="R54" s="54"/>
      <c r="S54" s="53"/>
      <c r="T54" s="52"/>
      <c r="U54" s="54"/>
      <c r="V54" s="53"/>
      <c r="W54" s="53"/>
    </row>
    <row r="55">
      <c r="A55" s="47">
        <v>45896.0</v>
      </c>
      <c r="B55" s="5"/>
      <c r="C55" s="48"/>
      <c r="D55" s="48"/>
      <c r="E55" s="48"/>
      <c r="F55" s="48"/>
      <c r="G55" s="28"/>
      <c r="H55" s="48"/>
      <c r="I55" s="48"/>
      <c r="J55" s="49"/>
      <c r="K55" s="28"/>
      <c r="L55" s="48"/>
      <c r="M55" s="28"/>
      <c r="N55" s="50"/>
      <c r="O55" s="51"/>
      <c r="P55" s="51"/>
      <c r="Q55" s="52"/>
      <c r="R55" s="54"/>
      <c r="S55" s="53"/>
      <c r="T55" s="52"/>
      <c r="U55" s="54"/>
      <c r="V55" s="53"/>
      <c r="W55" s="53"/>
    </row>
    <row r="56">
      <c r="A56" s="47">
        <v>45897.0</v>
      </c>
      <c r="B56" s="5"/>
      <c r="C56" s="48"/>
      <c r="D56" s="48"/>
      <c r="E56" s="48"/>
      <c r="F56" s="48"/>
      <c r="G56" s="28"/>
      <c r="H56" s="48"/>
      <c r="I56" s="48"/>
      <c r="J56" s="49"/>
      <c r="K56" s="28"/>
      <c r="L56" s="48"/>
      <c r="M56" s="28"/>
      <c r="N56" s="50"/>
      <c r="O56" s="51"/>
      <c r="P56" s="51"/>
      <c r="Q56" s="52"/>
      <c r="R56" s="54"/>
      <c r="S56" s="53"/>
      <c r="T56" s="52"/>
      <c r="U56" s="54"/>
      <c r="V56" s="53"/>
      <c r="W56" s="53"/>
    </row>
    <row r="57">
      <c r="A57" s="47">
        <v>45898.0</v>
      </c>
      <c r="B57" s="5"/>
      <c r="C57" s="48"/>
      <c r="D57" s="48"/>
      <c r="E57" s="48"/>
      <c r="F57" s="48"/>
      <c r="G57" s="28"/>
      <c r="H57" s="48"/>
      <c r="I57" s="48"/>
      <c r="J57" s="49"/>
      <c r="K57" s="28"/>
      <c r="L57" s="48"/>
      <c r="M57" s="28"/>
      <c r="N57" s="50"/>
      <c r="O57" s="51"/>
      <c r="P57" s="51"/>
      <c r="Q57" s="52"/>
      <c r="R57" s="54"/>
      <c r="S57" s="53"/>
      <c r="T57" s="52"/>
      <c r="U57" s="54"/>
      <c r="V57" s="53"/>
      <c r="W57" s="53"/>
    </row>
    <row r="58">
      <c r="A58" s="47">
        <v>45899.0</v>
      </c>
      <c r="B58" s="5"/>
      <c r="C58" s="48"/>
      <c r="D58" s="48"/>
      <c r="E58" s="48"/>
      <c r="F58" s="48"/>
      <c r="G58" s="28"/>
      <c r="H58" s="48"/>
      <c r="I58" s="48"/>
      <c r="J58" s="49"/>
      <c r="K58" s="28"/>
      <c r="L58" s="48"/>
      <c r="M58" s="28"/>
      <c r="N58" s="50"/>
      <c r="O58" s="51"/>
      <c r="P58" s="51"/>
      <c r="Q58" s="52"/>
      <c r="R58" s="54"/>
      <c r="S58" s="53"/>
      <c r="T58" s="52"/>
      <c r="U58" s="54"/>
      <c r="V58" s="53"/>
      <c r="W58" s="53"/>
    </row>
    <row r="59">
      <c r="A59" s="47">
        <v>45900.0</v>
      </c>
      <c r="B59" s="5"/>
      <c r="C59" s="48"/>
      <c r="D59" s="48"/>
      <c r="E59" s="48"/>
      <c r="F59" s="48"/>
      <c r="G59" s="28"/>
      <c r="H59" s="48"/>
      <c r="I59" s="48"/>
      <c r="J59" s="49"/>
      <c r="K59" s="28"/>
      <c r="L59" s="48"/>
      <c r="M59" s="28"/>
      <c r="N59" s="50"/>
      <c r="O59" s="51"/>
      <c r="P59" s="51"/>
      <c r="Q59" s="52"/>
      <c r="R59" s="54"/>
      <c r="S59" s="53"/>
      <c r="T59" s="52"/>
      <c r="U59" s="54"/>
      <c r="V59" s="53"/>
      <c r="W59" s="53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7.38"/>
    <col customWidth="1" min="2" max="3" width="17.25"/>
    <col customWidth="1" min="4" max="4" width="20.88"/>
    <col customWidth="1" min="5" max="5" width="20.5"/>
    <col customWidth="1" min="6" max="16" width="17.25"/>
    <col customWidth="1" min="17" max="17" width="22.5"/>
    <col customWidth="1" min="18" max="18" width="30.0"/>
    <col customWidth="1" min="19" max="21" width="19.75"/>
    <col customWidth="1" min="22" max="22" width="25.13"/>
    <col customWidth="1" min="23" max="23" width="30.63"/>
  </cols>
  <sheetData>
    <row r="1">
      <c r="A1" s="1" t="s">
        <v>101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A2" s="34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A3" s="35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>
      <c r="A4" s="36" t="s">
        <v>58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>
      <c r="A6" s="37" t="s">
        <v>59</v>
      </c>
      <c r="B6" s="3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>
      <c r="A7" s="39" t="s">
        <v>60</v>
      </c>
      <c r="B7" s="40">
        <f>'Metas do Projeto'!J4</f>
        <v>20000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>
      <c r="A8" s="39" t="s">
        <v>61</v>
      </c>
      <c r="B8" s="41">
        <f>'Metas do Projeto'!J8</f>
        <v>720.7207207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>
      <c r="A9" s="39" t="s">
        <v>62</v>
      </c>
      <c r="B9" s="40">
        <f>'Metas do Projeto'!J5</f>
        <v>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>
      <c r="A10" s="39" t="s">
        <v>63</v>
      </c>
      <c r="B10" s="42">
        <v>45930.0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>
      <c r="A11" s="37" t="s">
        <v>64</v>
      </c>
      <c r="B11" s="4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>
      <c r="A12" s="39" t="s">
        <v>60</v>
      </c>
      <c r="B12" s="40">
        <f>SUM(B29:B58)</f>
        <v>6000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>
      <c r="A13" s="39" t="s">
        <v>65</v>
      </c>
      <c r="B13" s="41">
        <f>SUM(C29:C58)</f>
        <v>193.8791209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>
      <c r="A14" s="39" t="s">
        <v>19</v>
      </c>
      <c r="B14" s="41">
        <f>SUM(D29:D58)</f>
        <v>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9" t="s">
        <v>22</v>
      </c>
      <c r="B15" s="41">
        <f>SUM(E29:E58)</f>
        <v>105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9" t="s">
        <v>25</v>
      </c>
      <c r="B16" s="41">
        <f>SUM(F29:F58)</f>
        <v>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9" t="s">
        <v>66</v>
      </c>
      <c r="B17" s="40">
        <f>B12/B13</f>
        <v>30.94711784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>
      <c r="A18" s="37" t="s">
        <v>67</v>
      </c>
      <c r="B18" s="4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>
      <c r="A19" s="39" t="s">
        <v>68</v>
      </c>
      <c r="B19" s="40">
        <f>B7-B12</f>
        <v>14000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>
      <c r="A20" s="39" t="s">
        <v>69</v>
      </c>
      <c r="B20" s="9">
        <f>B10-TODAY()</f>
        <v>218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>
      <c r="A21" s="39" t="s">
        <v>70</v>
      </c>
      <c r="B21" s="41">
        <f>B8-B13</f>
        <v>526.8415998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>
      <c r="A22" s="39" t="s">
        <v>71</v>
      </c>
      <c r="B22" s="40">
        <f>B19/B21</f>
        <v>26.57345207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>
      <c r="A23" s="37" t="s">
        <v>72</v>
      </c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>
      <c r="A24" s="39" t="s">
        <v>73</v>
      </c>
      <c r="B24" s="40">
        <f>B19/B20</f>
        <v>64.22018349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>
      <c r="A25" s="39" t="s">
        <v>74</v>
      </c>
      <c r="B25" s="41">
        <f>B21/B20</f>
        <v>2.416704586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>
      <c r="A26" s="39" t="s">
        <v>75</v>
      </c>
      <c r="B26" s="40">
        <f>B24/B25</f>
        <v>26.57345207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>
      <c r="A28" s="3" t="s">
        <v>1</v>
      </c>
      <c r="B28" s="44" t="s">
        <v>14</v>
      </c>
      <c r="C28" s="45" t="s">
        <v>76</v>
      </c>
      <c r="D28" s="45" t="s">
        <v>19</v>
      </c>
      <c r="E28" s="45" t="s">
        <v>22</v>
      </c>
      <c r="F28" s="45" t="s">
        <v>77</v>
      </c>
      <c r="G28" s="46" t="s">
        <v>38</v>
      </c>
      <c r="H28" s="44" t="s">
        <v>78</v>
      </c>
      <c r="I28" s="44" t="s">
        <v>79</v>
      </c>
      <c r="J28" s="46" t="s">
        <v>80</v>
      </c>
      <c r="K28" s="46" t="s">
        <v>81</v>
      </c>
      <c r="L28" s="44" t="s">
        <v>82</v>
      </c>
      <c r="M28" s="46" t="s">
        <v>83</v>
      </c>
      <c r="N28" s="46" t="s">
        <v>84</v>
      </c>
      <c r="O28" s="44" t="s">
        <v>85</v>
      </c>
      <c r="P28" s="44" t="s">
        <v>86</v>
      </c>
      <c r="Q28" s="44" t="s">
        <v>87</v>
      </c>
      <c r="R28" s="46" t="s">
        <v>88</v>
      </c>
      <c r="S28" s="46" t="s">
        <v>89</v>
      </c>
      <c r="T28" s="44" t="s">
        <v>90</v>
      </c>
      <c r="U28" s="46" t="s">
        <v>91</v>
      </c>
      <c r="V28" s="46" t="s">
        <v>92</v>
      </c>
      <c r="W28" s="46" t="s">
        <v>93</v>
      </c>
    </row>
    <row r="29">
      <c r="A29" s="47">
        <v>45901.0</v>
      </c>
      <c r="B29" s="5">
        <v>250.0</v>
      </c>
      <c r="C29" s="48">
        <v>9.0</v>
      </c>
      <c r="D29" s="48">
        <v>3.0</v>
      </c>
      <c r="E29" s="48">
        <v>3.0</v>
      </c>
      <c r="F29" s="48">
        <v>1.0</v>
      </c>
      <c r="G29" s="28">
        <f t="shared" ref="G29:G52" si="1">B29/C29</f>
        <v>27.77777778</v>
      </c>
      <c r="H29" s="48">
        <v>150000.0</v>
      </c>
      <c r="I29" s="48">
        <v>232000.0</v>
      </c>
      <c r="J29" s="49">
        <f t="shared" ref="J29:J52" si="2">I29/H29</f>
        <v>1.546666667</v>
      </c>
      <c r="K29" s="28">
        <f t="shared" ref="K29:K52" si="3">B29/I29*1000</f>
        <v>1.077586207</v>
      </c>
      <c r="L29" s="48">
        <v>3500.0</v>
      </c>
      <c r="M29" s="28">
        <f t="shared" ref="M29:M52" si="4">B29/L29</f>
        <v>0.07142857143</v>
      </c>
      <c r="N29" s="50">
        <f t="shared" ref="N29:N52" si="5">L29/I29</f>
        <v>0.0150862069</v>
      </c>
      <c r="O29" s="51">
        <v>0.1358</v>
      </c>
      <c r="P29" s="51">
        <v>0.0427</v>
      </c>
      <c r="Q29" s="52">
        <v>3000.0</v>
      </c>
      <c r="R29" s="7">
        <f t="shared" ref="R29:R52" si="6">B29/Q29</f>
        <v>0.08333333333</v>
      </c>
      <c r="S29" s="53">
        <f t="shared" ref="S29:S52" si="7">Q29/L29</f>
        <v>0.8571428571</v>
      </c>
      <c r="T29" s="52">
        <v>180.0</v>
      </c>
      <c r="U29" s="7">
        <f t="shared" ref="U29:U52" si="8">B29/T29</f>
        <v>1.388888889</v>
      </c>
      <c r="V29" s="53">
        <f t="shared" ref="V29:V52" si="9">T29/Q29</f>
        <v>0.06</v>
      </c>
      <c r="W29" s="53">
        <f t="shared" ref="W29:W52" si="10">C29/T29</f>
        <v>0.05</v>
      </c>
    </row>
    <row r="30">
      <c r="A30" s="47">
        <v>45902.0</v>
      </c>
      <c r="B30" s="5">
        <v>250.0</v>
      </c>
      <c r="C30" s="48">
        <v>8.0</v>
      </c>
      <c r="D30" s="48">
        <v>4.0</v>
      </c>
      <c r="E30" s="48">
        <v>4.0</v>
      </c>
      <c r="F30" s="48">
        <v>4.0</v>
      </c>
      <c r="G30" s="28">
        <f t="shared" si="1"/>
        <v>31.25</v>
      </c>
      <c r="H30" s="48">
        <v>150000.0</v>
      </c>
      <c r="I30" s="48">
        <v>232000.0</v>
      </c>
      <c r="J30" s="49">
        <f t="shared" si="2"/>
        <v>1.546666667</v>
      </c>
      <c r="K30" s="28">
        <f t="shared" si="3"/>
        <v>1.077586207</v>
      </c>
      <c r="L30" s="48">
        <v>3500.0</v>
      </c>
      <c r="M30" s="28">
        <f t="shared" si="4"/>
        <v>0.07142857143</v>
      </c>
      <c r="N30" s="50">
        <f t="shared" si="5"/>
        <v>0.0150862069</v>
      </c>
      <c r="O30" s="51">
        <v>0.1358</v>
      </c>
      <c r="P30" s="51">
        <v>0.0427</v>
      </c>
      <c r="Q30" s="52">
        <v>3000.0</v>
      </c>
      <c r="R30" s="7">
        <f t="shared" si="6"/>
        <v>0.08333333333</v>
      </c>
      <c r="S30" s="53">
        <f t="shared" si="7"/>
        <v>0.8571428571</v>
      </c>
      <c r="T30" s="52">
        <v>180.0</v>
      </c>
      <c r="U30" s="7">
        <f t="shared" si="8"/>
        <v>1.388888889</v>
      </c>
      <c r="V30" s="53">
        <f t="shared" si="9"/>
        <v>0.06</v>
      </c>
      <c r="W30" s="53">
        <f t="shared" si="10"/>
        <v>0.04444444444</v>
      </c>
    </row>
    <row r="31">
      <c r="A31" s="47">
        <v>45903.0</v>
      </c>
      <c r="B31" s="5">
        <v>250.0</v>
      </c>
      <c r="C31" s="48">
        <v>11.0</v>
      </c>
      <c r="D31" s="48">
        <v>5.0</v>
      </c>
      <c r="E31" s="48">
        <v>5.0</v>
      </c>
      <c r="F31" s="48">
        <v>2.0</v>
      </c>
      <c r="G31" s="28">
        <f t="shared" si="1"/>
        <v>22.72727273</v>
      </c>
      <c r="H31" s="48">
        <v>150000.0</v>
      </c>
      <c r="I31" s="48">
        <v>232000.0</v>
      </c>
      <c r="J31" s="49">
        <f t="shared" si="2"/>
        <v>1.546666667</v>
      </c>
      <c r="K31" s="28">
        <f t="shared" si="3"/>
        <v>1.077586207</v>
      </c>
      <c r="L31" s="48">
        <v>3500.0</v>
      </c>
      <c r="M31" s="28">
        <f t="shared" si="4"/>
        <v>0.07142857143</v>
      </c>
      <c r="N31" s="50">
        <f t="shared" si="5"/>
        <v>0.0150862069</v>
      </c>
      <c r="O31" s="51">
        <v>0.1358</v>
      </c>
      <c r="P31" s="51">
        <v>0.0427</v>
      </c>
      <c r="Q31" s="52">
        <v>3000.0</v>
      </c>
      <c r="R31" s="7">
        <f t="shared" si="6"/>
        <v>0.08333333333</v>
      </c>
      <c r="S31" s="53">
        <f t="shared" si="7"/>
        <v>0.8571428571</v>
      </c>
      <c r="T31" s="52">
        <v>180.0</v>
      </c>
      <c r="U31" s="7">
        <f t="shared" si="8"/>
        <v>1.388888889</v>
      </c>
      <c r="V31" s="53">
        <f t="shared" si="9"/>
        <v>0.06</v>
      </c>
      <c r="W31" s="53">
        <f t="shared" si="10"/>
        <v>0.06111111111</v>
      </c>
    </row>
    <row r="32">
      <c r="A32" s="47">
        <v>45904.0</v>
      </c>
      <c r="B32" s="5">
        <v>250.0</v>
      </c>
      <c r="C32" s="48">
        <v>13.0</v>
      </c>
      <c r="D32" s="48">
        <v>5.0</v>
      </c>
      <c r="E32" s="48">
        <v>5.0</v>
      </c>
      <c r="F32" s="48">
        <v>5.0</v>
      </c>
      <c r="G32" s="28">
        <f t="shared" si="1"/>
        <v>19.23076923</v>
      </c>
      <c r="H32" s="48">
        <v>150000.0</v>
      </c>
      <c r="I32" s="48">
        <v>232000.0</v>
      </c>
      <c r="J32" s="49">
        <f t="shared" si="2"/>
        <v>1.546666667</v>
      </c>
      <c r="K32" s="28">
        <f t="shared" si="3"/>
        <v>1.077586207</v>
      </c>
      <c r="L32" s="48">
        <v>3500.0</v>
      </c>
      <c r="M32" s="28">
        <f t="shared" si="4"/>
        <v>0.07142857143</v>
      </c>
      <c r="N32" s="50">
        <f t="shared" si="5"/>
        <v>0.0150862069</v>
      </c>
      <c r="O32" s="51">
        <v>0.1358</v>
      </c>
      <c r="P32" s="51">
        <v>0.0427</v>
      </c>
      <c r="Q32" s="52">
        <v>3000.0</v>
      </c>
      <c r="R32" s="7">
        <f t="shared" si="6"/>
        <v>0.08333333333</v>
      </c>
      <c r="S32" s="53">
        <f t="shared" si="7"/>
        <v>0.8571428571</v>
      </c>
      <c r="T32" s="52">
        <v>180.0</v>
      </c>
      <c r="U32" s="7">
        <f t="shared" si="8"/>
        <v>1.388888889</v>
      </c>
      <c r="V32" s="53">
        <f t="shared" si="9"/>
        <v>0.06</v>
      </c>
      <c r="W32" s="53">
        <f t="shared" si="10"/>
        <v>0.07222222222</v>
      </c>
    </row>
    <row r="33">
      <c r="A33" s="47">
        <v>45905.0</v>
      </c>
      <c r="B33" s="5">
        <v>250.0</v>
      </c>
      <c r="C33" s="48">
        <v>4.0</v>
      </c>
      <c r="D33" s="48">
        <v>5.0</v>
      </c>
      <c r="E33" s="48">
        <v>5.0</v>
      </c>
      <c r="F33" s="48">
        <v>1.0</v>
      </c>
      <c r="G33" s="28">
        <f t="shared" si="1"/>
        <v>62.5</v>
      </c>
      <c r="H33" s="48">
        <v>150000.0</v>
      </c>
      <c r="I33" s="48">
        <v>232000.0</v>
      </c>
      <c r="J33" s="49">
        <f t="shared" si="2"/>
        <v>1.546666667</v>
      </c>
      <c r="K33" s="28">
        <f t="shared" si="3"/>
        <v>1.077586207</v>
      </c>
      <c r="L33" s="48">
        <v>3500.0</v>
      </c>
      <c r="M33" s="28">
        <f t="shared" si="4"/>
        <v>0.07142857143</v>
      </c>
      <c r="N33" s="50">
        <f t="shared" si="5"/>
        <v>0.0150862069</v>
      </c>
      <c r="O33" s="51">
        <v>0.1358</v>
      </c>
      <c r="P33" s="51">
        <v>0.0427</v>
      </c>
      <c r="Q33" s="52">
        <v>3000.0</v>
      </c>
      <c r="R33" s="7">
        <f t="shared" si="6"/>
        <v>0.08333333333</v>
      </c>
      <c r="S33" s="53">
        <f t="shared" si="7"/>
        <v>0.8571428571</v>
      </c>
      <c r="T33" s="52">
        <v>180.0</v>
      </c>
      <c r="U33" s="7">
        <f t="shared" si="8"/>
        <v>1.388888889</v>
      </c>
      <c r="V33" s="53">
        <f t="shared" si="9"/>
        <v>0.06</v>
      </c>
      <c r="W33" s="53">
        <f t="shared" si="10"/>
        <v>0.02222222222</v>
      </c>
    </row>
    <row r="34">
      <c r="A34" s="47">
        <v>45906.0</v>
      </c>
      <c r="B34" s="5">
        <v>250.0</v>
      </c>
      <c r="C34" s="48">
        <v>5.0</v>
      </c>
      <c r="D34" s="48">
        <v>3.0</v>
      </c>
      <c r="E34" s="48">
        <v>3.0</v>
      </c>
      <c r="F34" s="48">
        <v>1.0</v>
      </c>
      <c r="G34" s="28">
        <f t="shared" si="1"/>
        <v>50</v>
      </c>
      <c r="H34" s="48">
        <v>150000.0</v>
      </c>
      <c r="I34" s="48">
        <v>232000.0</v>
      </c>
      <c r="J34" s="49">
        <f t="shared" si="2"/>
        <v>1.546666667</v>
      </c>
      <c r="K34" s="28">
        <f t="shared" si="3"/>
        <v>1.077586207</v>
      </c>
      <c r="L34" s="48">
        <v>3500.0</v>
      </c>
      <c r="M34" s="28">
        <f t="shared" si="4"/>
        <v>0.07142857143</v>
      </c>
      <c r="N34" s="50">
        <f t="shared" si="5"/>
        <v>0.0150862069</v>
      </c>
      <c r="O34" s="51">
        <v>0.1358</v>
      </c>
      <c r="P34" s="51">
        <v>0.0427</v>
      </c>
      <c r="Q34" s="52">
        <v>3000.0</v>
      </c>
      <c r="R34" s="7">
        <f t="shared" si="6"/>
        <v>0.08333333333</v>
      </c>
      <c r="S34" s="53">
        <f t="shared" si="7"/>
        <v>0.8571428571</v>
      </c>
      <c r="T34" s="52">
        <v>180.0</v>
      </c>
      <c r="U34" s="7">
        <f t="shared" si="8"/>
        <v>1.388888889</v>
      </c>
      <c r="V34" s="53">
        <f t="shared" si="9"/>
        <v>0.06</v>
      </c>
      <c r="W34" s="53">
        <f t="shared" si="10"/>
        <v>0.02777777778</v>
      </c>
    </row>
    <row r="35">
      <c r="A35" s="47">
        <v>45907.0</v>
      </c>
      <c r="B35" s="5">
        <v>250.0</v>
      </c>
      <c r="C35" s="48">
        <v>9.0</v>
      </c>
      <c r="D35" s="48">
        <v>4.0</v>
      </c>
      <c r="E35" s="48">
        <v>4.0</v>
      </c>
      <c r="F35" s="48">
        <v>2.0</v>
      </c>
      <c r="G35" s="28">
        <f t="shared" si="1"/>
        <v>27.77777778</v>
      </c>
      <c r="H35" s="48">
        <v>150000.0</v>
      </c>
      <c r="I35" s="48">
        <v>232000.0</v>
      </c>
      <c r="J35" s="49">
        <f t="shared" si="2"/>
        <v>1.546666667</v>
      </c>
      <c r="K35" s="28">
        <f t="shared" si="3"/>
        <v>1.077586207</v>
      </c>
      <c r="L35" s="48">
        <v>3500.0</v>
      </c>
      <c r="M35" s="28">
        <f t="shared" si="4"/>
        <v>0.07142857143</v>
      </c>
      <c r="N35" s="50">
        <f t="shared" si="5"/>
        <v>0.0150862069</v>
      </c>
      <c r="O35" s="51">
        <v>0.1358</v>
      </c>
      <c r="P35" s="51">
        <v>0.0427</v>
      </c>
      <c r="Q35" s="52">
        <v>3000.0</v>
      </c>
      <c r="R35" s="7">
        <f t="shared" si="6"/>
        <v>0.08333333333</v>
      </c>
      <c r="S35" s="53">
        <f t="shared" si="7"/>
        <v>0.8571428571</v>
      </c>
      <c r="T35" s="52">
        <v>180.0</v>
      </c>
      <c r="U35" s="7">
        <f t="shared" si="8"/>
        <v>1.388888889</v>
      </c>
      <c r="V35" s="53">
        <f t="shared" si="9"/>
        <v>0.06</v>
      </c>
      <c r="W35" s="53">
        <f t="shared" si="10"/>
        <v>0.05</v>
      </c>
    </row>
    <row r="36">
      <c r="A36" s="47">
        <v>45908.0</v>
      </c>
      <c r="B36" s="5">
        <v>250.0</v>
      </c>
      <c r="C36" s="48">
        <v>10.0</v>
      </c>
      <c r="D36" s="48">
        <v>5.0</v>
      </c>
      <c r="E36" s="48">
        <v>5.0</v>
      </c>
      <c r="F36" s="48">
        <v>2.0</v>
      </c>
      <c r="G36" s="28">
        <f t="shared" si="1"/>
        <v>25</v>
      </c>
      <c r="H36" s="48">
        <v>150000.0</v>
      </c>
      <c r="I36" s="48">
        <v>232000.0</v>
      </c>
      <c r="J36" s="49">
        <f t="shared" si="2"/>
        <v>1.546666667</v>
      </c>
      <c r="K36" s="28">
        <f t="shared" si="3"/>
        <v>1.077586207</v>
      </c>
      <c r="L36" s="48">
        <v>3500.0</v>
      </c>
      <c r="M36" s="28">
        <f t="shared" si="4"/>
        <v>0.07142857143</v>
      </c>
      <c r="N36" s="50">
        <f t="shared" si="5"/>
        <v>0.0150862069</v>
      </c>
      <c r="O36" s="51">
        <v>0.1358</v>
      </c>
      <c r="P36" s="51">
        <v>0.0427</v>
      </c>
      <c r="Q36" s="52">
        <v>3000.0</v>
      </c>
      <c r="R36" s="7">
        <f t="shared" si="6"/>
        <v>0.08333333333</v>
      </c>
      <c r="S36" s="53">
        <f t="shared" si="7"/>
        <v>0.8571428571</v>
      </c>
      <c r="T36" s="52">
        <v>180.0</v>
      </c>
      <c r="U36" s="7">
        <f t="shared" si="8"/>
        <v>1.388888889</v>
      </c>
      <c r="V36" s="53">
        <f t="shared" si="9"/>
        <v>0.06</v>
      </c>
      <c r="W36" s="53">
        <f t="shared" si="10"/>
        <v>0.05555555556</v>
      </c>
    </row>
    <row r="37">
      <c r="A37" s="47">
        <v>45909.0</v>
      </c>
      <c r="B37" s="5">
        <v>250.0</v>
      </c>
      <c r="C37" s="48">
        <v>15.0</v>
      </c>
      <c r="D37" s="48">
        <v>5.0</v>
      </c>
      <c r="E37" s="48">
        <v>5.0</v>
      </c>
      <c r="F37" s="48">
        <v>3.0</v>
      </c>
      <c r="G37" s="28">
        <f t="shared" si="1"/>
        <v>16.66666667</v>
      </c>
      <c r="H37" s="48">
        <v>150000.0</v>
      </c>
      <c r="I37" s="48">
        <v>232000.0</v>
      </c>
      <c r="J37" s="49">
        <f t="shared" si="2"/>
        <v>1.546666667</v>
      </c>
      <c r="K37" s="28">
        <f t="shared" si="3"/>
        <v>1.077586207</v>
      </c>
      <c r="L37" s="48">
        <v>3500.0</v>
      </c>
      <c r="M37" s="28">
        <f t="shared" si="4"/>
        <v>0.07142857143</v>
      </c>
      <c r="N37" s="50">
        <f t="shared" si="5"/>
        <v>0.0150862069</v>
      </c>
      <c r="O37" s="51">
        <v>0.1358</v>
      </c>
      <c r="P37" s="51">
        <v>0.0427</v>
      </c>
      <c r="Q37" s="52">
        <v>3000.0</v>
      </c>
      <c r="R37" s="7">
        <f t="shared" si="6"/>
        <v>0.08333333333</v>
      </c>
      <c r="S37" s="53">
        <f t="shared" si="7"/>
        <v>0.8571428571</v>
      </c>
      <c r="T37" s="52">
        <v>180.0</v>
      </c>
      <c r="U37" s="7">
        <f t="shared" si="8"/>
        <v>1.388888889</v>
      </c>
      <c r="V37" s="53">
        <f t="shared" si="9"/>
        <v>0.06</v>
      </c>
      <c r="W37" s="53">
        <f t="shared" si="10"/>
        <v>0.08333333333</v>
      </c>
    </row>
    <row r="38">
      <c r="A38" s="47">
        <v>45910.0</v>
      </c>
      <c r="B38" s="5">
        <v>250.0</v>
      </c>
      <c r="C38" s="48">
        <v>8.0</v>
      </c>
      <c r="D38" s="48">
        <v>5.0</v>
      </c>
      <c r="E38" s="48">
        <v>5.0</v>
      </c>
      <c r="F38" s="48">
        <v>1.0</v>
      </c>
      <c r="G38" s="28">
        <f t="shared" si="1"/>
        <v>31.25</v>
      </c>
      <c r="H38" s="48">
        <v>150000.0</v>
      </c>
      <c r="I38" s="48">
        <v>232000.0</v>
      </c>
      <c r="J38" s="49">
        <f t="shared" si="2"/>
        <v>1.546666667</v>
      </c>
      <c r="K38" s="28">
        <f t="shared" si="3"/>
        <v>1.077586207</v>
      </c>
      <c r="L38" s="48">
        <v>3500.0</v>
      </c>
      <c r="M38" s="28">
        <f t="shared" si="4"/>
        <v>0.07142857143</v>
      </c>
      <c r="N38" s="50">
        <f t="shared" si="5"/>
        <v>0.0150862069</v>
      </c>
      <c r="O38" s="51">
        <v>0.1358</v>
      </c>
      <c r="P38" s="51">
        <v>0.0427</v>
      </c>
      <c r="Q38" s="52">
        <v>3000.0</v>
      </c>
      <c r="R38" s="7">
        <f t="shared" si="6"/>
        <v>0.08333333333</v>
      </c>
      <c r="S38" s="53">
        <f t="shared" si="7"/>
        <v>0.8571428571</v>
      </c>
      <c r="T38" s="52">
        <v>180.0</v>
      </c>
      <c r="U38" s="7">
        <f t="shared" si="8"/>
        <v>1.388888889</v>
      </c>
      <c r="V38" s="53">
        <f t="shared" si="9"/>
        <v>0.06</v>
      </c>
      <c r="W38" s="53">
        <f t="shared" si="10"/>
        <v>0.04444444444</v>
      </c>
    </row>
    <row r="39">
      <c r="A39" s="47">
        <v>45911.0</v>
      </c>
      <c r="B39" s="5">
        <v>250.0</v>
      </c>
      <c r="C39" s="48">
        <v>11.0</v>
      </c>
      <c r="D39" s="48">
        <v>3.0</v>
      </c>
      <c r="E39" s="48">
        <v>3.0</v>
      </c>
      <c r="F39" s="48">
        <v>4.0</v>
      </c>
      <c r="G39" s="28">
        <f t="shared" si="1"/>
        <v>22.72727273</v>
      </c>
      <c r="H39" s="48">
        <v>150000.0</v>
      </c>
      <c r="I39" s="48">
        <v>232000.0</v>
      </c>
      <c r="J39" s="49">
        <f t="shared" si="2"/>
        <v>1.546666667</v>
      </c>
      <c r="K39" s="28">
        <f t="shared" si="3"/>
        <v>1.077586207</v>
      </c>
      <c r="L39" s="48">
        <v>3500.0</v>
      </c>
      <c r="M39" s="28">
        <f t="shared" si="4"/>
        <v>0.07142857143</v>
      </c>
      <c r="N39" s="50">
        <f t="shared" si="5"/>
        <v>0.0150862069</v>
      </c>
      <c r="O39" s="51">
        <v>0.1358</v>
      </c>
      <c r="P39" s="51">
        <v>0.0427</v>
      </c>
      <c r="Q39" s="52">
        <v>3000.0</v>
      </c>
      <c r="R39" s="7">
        <f t="shared" si="6"/>
        <v>0.08333333333</v>
      </c>
      <c r="S39" s="53">
        <f t="shared" si="7"/>
        <v>0.8571428571</v>
      </c>
      <c r="T39" s="52">
        <v>180.0</v>
      </c>
      <c r="U39" s="7">
        <f t="shared" si="8"/>
        <v>1.388888889</v>
      </c>
      <c r="V39" s="53">
        <f t="shared" si="9"/>
        <v>0.06</v>
      </c>
      <c r="W39" s="53">
        <f t="shared" si="10"/>
        <v>0.06111111111</v>
      </c>
    </row>
    <row r="40">
      <c r="A40" s="47">
        <v>45912.0</v>
      </c>
      <c r="B40" s="5">
        <v>250.0</v>
      </c>
      <c r="C40" s="48">
        <v>4.0</v>
      </c>
      <c r="D40" s="48">
        <v>4.0</v>
      </c>
      <c r="E40" s="48">
        <v>4.0</v>
      </c>
      <c r="F40" s="48">
        <v>2.0</v>
      </c>
      <c r="G40" s="28">
        <f t="shared" si="1"/>
        <v>62.5</v>
      </c>
      <c r="H40" s="48">
        <v>150000.0</v>
      </c>
      <c r="I40" s="48">
        <v>232000.0</v>
      </c>
      <c r="J40" s="49">
        <f t="shared" si="2"/>
        <v>1.546666667</v>
      </c>
      <c r="K40" s="28">
        <f t="shared" si="3"/>
        <v>1.077586207</v>
      </c>
      <c r="L40" s="48">
        <v>3500.0</v>
      </c>
      <c r="M40" s="28">
        <f t="shared" si="4"/>
        <v>0.07142857143</v>
      </c>
      <c r="N40" s="50">
        <f t="shared" si="5"/>
        <v>0.0150862069</v>
      </c>
      <c r="O40" s="51">
        <v>0.1358</v>
      </c>
      <c r="P40" s="51">
        <v>0.0427</v>
      </c>
      <c r="Q40" s="52">
        <v>3000.0</v>
      </c>
      <c r="R40" s="7">
        <f t="shared" si="6"/>
        <v>0.08333333333</v>
      </c>
      <c r="S40" s="53">
        <f t="shared" si="7"/>
        <v>0.8571428571</v>
      </c>
      <c r="T40" s="52">
        <v>180.0</v>
      </c>
      <c r="U40" s="7">
        <f t="shared" si="8"/>
        <v>1.388888889</v>
      </c>
      <c r="V40" s="53">
        <f t="shared" si="9"/>
        <v>0.06</v>
      </c>
      <c r="W40" s="53">
        <f t="shared" si="10"/>
        <v>0.02222222222</v>
      </c>
    </row>
    <row r="41">
      <c r="A41" s="47">
        <v>45913.0</v>
      </c>
      <c r="B41" s="5">
        <v>250.0</v>
      </c>
      <c r="C41" s="48">
        <v>3.0</v>
      </c>
      <c r="D41" s="48">
        <v>5.0</v>
      </c>
      <c r="E41" s="48">
        <v>5.0</v>
      </c>
      <c r="F41" s="48">
        <v>5.0</v>
      </c>
      <c r="G41" s="28">
        <f t="shared" si="1"/>
        <v>83.33333333</v>
      </c>
      <c r="H41" s="48">
        <v>150000.0</v>
      </c>
      <c r="I41" s="48">
        <v>232000.0</v>
      </c>
      <c r="J41" s="49">
        <f t="shared" si="2"/>
        <v>1.546666667</v>
      </c>
      <c r="K41" s="28">
        <f t="shared" si="3"/>
        <v>1.077586207</v>
      </c>
      <c r="L41" s="48">
        <v>3500.0</v>
      </c>
      <c r="M41" s="28">
        <f t="shared" si="4"/>
        <v>0.07142857143</v>
      </c>
      <c r="N41" s="50">
        <f t="shared" si="5"/>
        <v>0.0150862069</v>
      </c>
      <c r="O41" s="51">
        <v>0.1358</v>
      </c>
      <c r="P41" s="51">
        <v>0.0427</v>
      </c>
      <c r="Q41" s="52">
        <v>3000.0</v>
      </c>
      <c r="R41" s="7">
        <f t="shared" si="6"/>
        <v>0.08333333333</v>
      </c>
      <c r="S41" s="53">
        <f t="shared" si="7"/>
        <v>0.8571428571</v>
      </c>
      <c r="T41" s="52">
        <v>180.0</v>
      </c>
      <c r="U41" s="7">
        <f t="shared" si="8"/>
        <v>1.388888889</v>
      </c>
      <c r="V41" s="53">
        <f t="shared" si="9"/>
        <v>0.06</v>
      </c>
      <c r="W41" s="53">
        <f t="shared" si="10"/>
        <v>0.01666666667</v>
      </c>
    </row>
    <row r="42">
      <c r="A42" s="47">
        <v>45914.0</v>
      </c>
      <c r="B42" s="5">
        <v>250.0</v>
      </c>
      <c r="C42" s="48">
        <v>8.0</v>
      </c>
      <c r="D42" s="48">
        <v>5.0</v>
      </c>
      <c r="E42" s="48">
        <v>5.0</v>
      </c>
      <c r="F42" s="48">
        <v>1.0</v>
      </c>
      <c r="G42" s="28">
        <f t="shared" si="1"/>
        <v>31.25</v>
      </c>
      <c r="H42" s="48">
        <v>150000.0</v>
      </c>
      <c r="I42" s="48">
        <v>232000.0</v>
      </c>
      <c r="J42" s="49">
        <f t="shared" si="2"/>
        <v>1.546666667</v>
      </c>
      <c r="K42" s="28">
        <f t="shared" si="3"/>
        <v>1.077586207</v>
      </c>
      <c r="L42" s="48">
        <v>3500.0</v>
      </c>
      <c r="M42" s="28">
        <f t="shared" si="4"/>
        <v>0.07142857143</v>
      </c>
      <c r="N42" s="50">
        <f t="shared" si="5"/>
        <v>0.0150862069</v>
      </c>
      <c r="O42" s="51">
        <v>0.1358</v>
      </c>
      <c r="P42" s="51">
        <v>0.0427</v>
      </c>
      <c r="Q42" s="52">
        <v>3000.0</v>
      </c>
      <c r="R42" s="7">
        <f t="shared" si="6"/>
        <v>0.08333333333</v>
      </c>
      <c r="S42" s="53">
        <f t="shared" si="7"/>
        <v>0.8571428571</v>
      </c>
      <c r="T42" s="52">
        <v>180.0</v>
      </c>
      <c r="U42" s="7">
        <f t="shared" si="8"/>
        <v>1.388888889</v>
      </c>
      <c r="V42" s="53">
        <f t="shared" si="9"/>
        <v>0.06</v>
      </c>
      <c r="W42" s="53">
        <f t="shared" si="10"/>
        <v>0.04444444444</v>
      </c>
    </row>
    <row r="43">
      <c r="A43" s="47">
        <v>45915.0</v>
      </c>
      <c r="B43" s="5">
        <v>250.0</v>
      </c>
      <c r="C43" s="48">
        <v>6.87912087912087</v>
      </c>
      <c r="D43" s="48">
        <v>5.0</v>
      </c>
      <c r="E43" s="48">
        <v>5.0</v>
      </c>
      <c r="F43" s="48">
        <v>1.0</v>
      </c>
      <c r="G43" s="28">
        <f t="shared" si="1"/>
        <v>36.34185304</v>
      </c>
      <c r="H43" s="48">
        <v>150000.0</v>
      </c>
      <c r="I43" s="48">
        <v>232000.0</v>
      </c>
      <c r="J43" s="49">
        <f t="shared" si="2"/>
        <v>1.546666667</v>
      </c>
      <c r="K43" s="28">
        <f t="shared" si="3"/>
        <v>1.077586207</v>
      </c>
      <c r="L43" s="48">
        <v>3500.0</v>
      </c>
      <c r="M43" s="28">
        <f t="shared" si="4"/>
        <v>0.07142857143</v>
      </c>
      <c r="N43" s="50">
        <f t="shared" si="5"/>
        <v>0.0150862069</v>
      </c>
      <c r="O43" s="51">
        <v>0.1358</v>
      </c>
      <c r="P43" s="51">
        <v>0.0427</v>
      </c>
      <c r="Q43" s="52">
        <v>3000.0</v>
      </c>
      <c r="R43" s="7">
        <f t="shared" si="6"/>
        <v>0.08333333333</v>
      </c>
      <c r="S43" s="53">
        <f t="shared" si="7"/>
        <v>0.8571428571</v>
      </c>
      <c r="T43" s="52">
        <v>180.0</v>
      </c>
      <c r="U43" s="7">
        <f t="shared" si="8"/>
        <v>1.388888889</v>
      </c>
      <c r="V43" s="53">
        <f t="shared" si="9"/>
        <v>0.06</v>
      </c>
      <c r="W43" s="53">
        <f t="shared" si="10"/>
        <v>0.03821733822</v>
      </c>
    </row>
    <row r="44">
      <c r="A44" s="47">
        <v>45916.0</v>
      </c>
      <c r="B44" s="5">
        <v>250.0</v>
      </c>
      <c r="C44" s="48">
        <v>4.0</v>
      </c>
      <c r="D44" s="48">
        <v>3.0</v>
      </c>
      <c r="E44" s="48">
        <v>3.0</v>
      </c>
      <c r="F44" s="48">
        <v>2.0</v>
      </c>
      <c r="G44" s="28">
        <f t="shared" si="1"/>
        <v>62.5</v>
      </c>
      <c r="H44" s="48">
        <v>150000.0</v>
      </c>
      <c r="I44" s="48">
        <v>232000.0</v>
      </c>
      <c r="J44" s="49">
        <f t="shared" si="2"/>
        <v>1.546666667</v>
      </c>
      <c r="K44" s="28">
        <f t="shared" si="3"/>
        <v>1.077586207</v>
      </c>
      <c r="L44" s="48">
        <v>3500.0</v>
      </c>
      <c r="M44" s="28">
        <f t="shared" si="4"/>
        <v>0.07142857143</v>
      </c>
      <c r="N44" s="50">
        <f t="shared" si="5"/>
        <v>0.0150862069</v>
      </c>
      <c r="O44" s="51">
        <v>0.1358</v>
      </c>
      <c r="P44" s="51">
        <v>0.0427</v>
      </c>
      <c r="Q44" s="52">
        <v>3000.0</v>
      </c>
      <c r="R44" s="7">
        <f t="shared" si="6"/>
        <v>0.08333333333</v>
      </c>
      <c r="S44" s="53">
        <f t="shared" si="7"/>
        <v>0.8571428571</v>
      </c>
      <c r="T44" s="52">
        <v>180.0</v>
      </c>
      <c r="U44" s="7">
        <f t="shared" si="8"/>
        <v>1.388888889</v>
      </c>
      <c r="V44" s="53">
        <f t="shared" si="9"/>
        <v>0.06</v>
      </c>
      <c r="W44" s="53">
        <f t="shared" si="10"/>
        <v>0.02222222222</v>
      </c>
    </row>
    <row r="45">
      <c r="A45" s="47">
        <v>45917.0</v>
      </c>
      <c r="B45" s="5">
        <v>250.0</v>
      </c>
      <c r="C45" s="48">
        <v>9.0</v>
      </c>
      <c r="D45" s="48">
        <v>4.0</v>
      </c>
      <c r="E45" s="48">
        <v>4.0</v>
      </c>
      <c r="F45" s="48">
        <v>2.0</v>
      </c>
      <c r="G45" s="28">
        <f t="shared" si="1"/>
        <v>27.77777778</v>
      </c>
      <c r="H45" s="48">
        <v>150000.0</v>
      </c>
      <c r="I45" s="48">
        <v>232000.0</v>
      </c>
      <c r="J45" s="49">
        <f t="shared" si="2"/>
        <v>1.546666667</v>
      </c>
      <c r="K45" s="28">
        <f t="shared" si="3"/>
        <v>1.077586207</v>
      </c>
      <c r="L45" s="48">
        <v>3500.0</v>
      </c>
      <c r="M45" s="28">
        <f t="shared" si="4"/>
        <v>0.07142857143</v>
      </c>
      <c r="N45" s="50">
        <f t="shared" si="5"/>
        <v>0.0150862069</v>
      </c>
      <c r="O45" s="51">
        <v>0.1358</v>
      </c>
      <c r="P45" s="51">
        <v>0.0427</v>
      </c>
      <c r="Q45" s="52">
        <v>3000.0</v>
      </c>
      <c r="R45" s="7">
        <f t="shared" si="6"/>
        <v>0.08333333333</v>
      </c>
      <c r="S45" s="53">
        <f t="shared" si="7"/>
        <v>0.8571428571</v>
      </c>
      <c r="T45" s="52">
        <v>180.0</v>
      </c>
      <c r="U45" s="7">
        <f t="shared" si="8"/>
        <v>1.388888889</v>
      </c>
      <c r="V45" s="53">
        <f t="shared" si="9"/>
        <v>0.06</v>
      </c>
      <c r="W45" s="53">
        <f t="shared" si="10"/>
        <v>0.05</v>
      </c>
    </row>
    <row r="46">
      <c r="A46" s="47">
        <v>45918.0</v>
      </c>
      <c r="B46" s="5">
        <v>250.0</v>
      </c>
      <c r="C46" s="48">
        <v>14.0</v>
      </c>
      <c r="D46" s="48">
        <v>5.0</v>
      </c>
      <c r="E46" s="48">
        <v>5.0</v>
      </c>
      <c r="F46" s="48">
        <v>1.0</v>
      </c>
      <c r="G46" s="28">
        <f t="shared" si="1"/>
        <v>17.85714286</v>
      </c>
      <c r="H46" s="48">
        <v>150000.0</v>
      </c>
      <c r="I46" s="48">
        <v>232000.0</v>
      </c>
      <c r="J46" s="49">
        <f t="shared" si="2"/>
        <v>1.546666667</v>
      </c>
      <c r="K46" s="28">
        <f t="shared" si="3"/>
        <v>1.077586207</v>
      </c>
      <c r="L46" s="48">
        <v>3500.0</v>
      </c>
      <c r="M46" s="28">
        <f t="shared" si="4"/>
        <v>0.07142857143</v>
      </c>
      <c r="N46" s="50">
        <f t="shared" si="5"/>
        <v>0.0150862069</v>
      </c>
      <c r="O46" s="51">
        <v>0.1358</v>
      </c>
      <c r="P46" s="51">
        <v>0.0427</v>
      </c>
      <c r="Q46" s="52">
        <v>3000.0</v>
      </c>
      <c r="R46" s="7">
        <f t="shared" si="6"/>
        <v>0.08333333333</v>
      </c>
      <c r="S46" s="53">
        <f t="shared" si="7"/>
        <v>0.8571428571</v>
      </c>
      <c r="T46" s="52">
        <v>180.0</v>
      </c>
      <c r="U46" s="7">
        <f t="shared" si="8"/>
        <v>1.388888889</v>
      </c>
      <c r="V46" s="53">
        <f t="shared" si="9"/>
        <v>0.06</v>
      </c>
      <c r="W46" s="53">
        <f t="shared" si="10"/>
        <v>0.07777777778</v>
      </c>
    </row>
    <row r="47">
      <c r="A47" s="47">
        <v>45919.0</v>
      </c>
      <c r="B47" s="5">
        <v>250.0</v>
      </c>
      <c r="C47" s="48">
        <v>18.0</v>
      </c>
      <c r="D47" s="48">
        <v>3.0</v>
      </c>
      <c r="E47" s="48">
        <v>3.0</v>
      </c>
      <c r="F47" s="48">
        <v>4.0</v>
      </c>
      <c r="G47" s="28">
        <f t="shared" si="1"/>
        <v>13.88888889</v>
      </c>
      <c r="H47" s="48">
        <v>150000.0</v>
      </c>
      <c r="I47" s="48">
        <v>232000.0</v>
      </c>
      <c r="J47" s="49">
        <f t="shared" si="2"/>
        <v>1.546666667</v>
      </c>
      <c r="K47" s="28">
        <f t="shared" si="3"/>
        <v>1.077586207</v>
      </c>
      <c r="L47" s="48">
        <v>3500.0</v>
      </c>
      <c r="M47" s="28">
        <f t="shared" si="4"/>
        <v>0.07142857143</v>
      </c>
      <c r="N47" s="50">
        <f t="shared" si="5"/>
        <v>0.0150862069</v>
      </c>
      <c r="O47" s="51">
        <v>0.1358</v>
      </c>
      <c r="P47" s="51">
        <v>0.0427</v>
      </c>
      <c r="Q47" s="52">
        <v>3000.0</v>
      </c>
      <c r="R47" s="7">
        <f t="shared" si="6"/>
        <v>0.08333333333</v>
      </c>
      <c r="S47" s="53">
        <f t="shared" si="7"/>
        <v>0.8571428571</v>
      </c>
      <c r="T47" s="52">
        <v>180.0</v>
      </c>
      <c r="U47" s="7">
        <f t="shared" si="8"/>
        <v>1.388888889</v>
      </c>
      <c r="V47" s="53">
        <f t="shared" si="9"/>
        <v>0.06</v>
      </c>
      <c r="W47" s="53">
        <f t="shared" si="10"/>
        <v>0.1</v>
      </c>
    </row>
    <row r="48">
      <c r="A48" s="47">
        <v>45920.0</v>
      </c>
      <c r="B48" s="5">
        <v>250.0</v>
      </c>
      <c r="C48" s="48">
        <v>1.0</v>
      </c>
      <c r="D48" s="48">
        <v>4.0</v>
      </c>
      <c r="E48" s="48">
        <v>4.0</v>
      </c>
      <c r="F48" s="48">
        <v>2.0</v>
      </c>
      <c r="G48" s="28">
        <f t="shared" si="1"/>
        <v>250</v>
      </c>
      <c r="H48" s="48">
        <v>150000.0</v>
      </c>
      <c r="I48" s="48">
        <v>232000.0</v>
      </c>
      <c r="J48" s="49">
        <f t="shared" si="2"/>
        <v>1.546666667</v>
      </c>
      <c r="K48" s="28">
        <f t="shared" si="3"/>
        <v>1.077586207</v>
      </c>
      <c r="L48" s="48">
        <v>3500.0</v>
      </c>
      <c r="M48" s="28">
        <f t="shared" si="4"/>
        <v>0.07142857143</v>
      </c>
      <c r="N48" s="50">
        <f t="shared" si="5"/>
        <v>0.0150862069</v>
      </c>
      <c r="O48" s="51">
        <v>0.1358</v>
      </c>
      <c r="P48" s="51">
        <v>0.0427</v>
      </c>
      <c r="Q48" s="52">
        <v>3000.0</v>
      </c>
      <c r="R48" s="7">
        <f t="shared" si="6"/>
        <v>0.08333333333</v>
      </c>
      <c r="S48" s="53">
        <f t="shared" si="7"/>
        <v>0.8571428571</v>
      </c>
      <c r="T48" s="52">
        <v>180.0</v>
      </c>
      <c r="U48" s="7">
        <f t="shared" si="8"/>
        <v>1.388888889</v>
      </c>
      <c r="V48" s="53">
        <f t="shared" si="9"/>
        <v>0.06</v>
      </c>
      <c r="W48" s="53">
        <f t="shared" si="10"/>
        <v>0.005555555556</v>
      </c>
    </row>
    <row r="49">
      <c r="A49" s="47">
        <v>45921.0</v>
      </c>
      <c r="B49" s="5">
        <v>250.0</v>
      </c>
      <c r="C49" s="48">
        <v>2.0</v>
      </c>
      <c r="D49" s="48">
        <v>5.0</v>
      </c>
      <c r="E49" s="48">
        <v>5.0</v>
      </c>
      <c r="F49" s="48">
        <v>5.0</v>
      </c>
      <c r="G49" s="28">
        <f t="shared" si="1"/>
        <v>125</v>
      </c>
      <c r="H49" s="48">
        <v>150000.0</v>
      </c>
      <c r="I49" s="48">
        <v>232000.0</v>
      </c>
      <c r="J49" s="49">
        <f t="shared" si="2"/>
        <v>1.546666667</v>
      </c>
      <c r="K49" s="28">
        <f t="shared" si="3"/>
        <v>1.077586207</v>
      </c>
      <c r="L49" s="48">
        <v>3500.0</v>
      </c>
      <c r="M49" s="28">
        <f t="shared" si="4"/>
        <v>0.07142857143</v>
      </c>
      <c r="N49" s="50">
        <f t="shared" si="5"/>
        <v>0.0150862069</v>
      </c>
      <c r="O49" s="51">
        <v>0.1358</v>
      </c>
      <c r="P49" s="51">
        <v>0.0427</v>
      </c>
      <c r="Q49" s="52">
        <v>3000.0</v>
      </c>
      <c r="R49" s="7">
        <f t="shared" si="6"/>
        <v>0.08333333333</v>
      </c>
      <c r="S49" s="53">
        <f t="shared" si="7"/>
        <v>0.8571428571</v>
      </c>
      <c r="T49" s="52">
        <v>180.0</v>
      </c>
      <c r="U49" s="7">
        <f t="shared" si="8"/>
        <v>1.388888889</v>
      </c>
      <c r="V49" s="53">
        <f t="shared" si="9"/>
        <v>0.06</v>
      </c>
      <c r="W49" s="53">
        <f t="shared" si="10"/>
        <v>0.01111111111</v>
      </c>
    </row>
    <row r="50">
      <c r="A50" s="47">
        <v>45922.0</v>
      </c>
      <c r="B50" s="5">
        <v>250.0</v>
      </c>
      <c r="C50" s="48">
        <v>5.0</v>
      </c>
      <c r="D50" s="48">
        <v>5.0</v>
      </c>
      <c r="E50" s="48">
        <v>5.0</v>
      </c>
      <c r="F50" s="48">
        <v>1.0</v>
      </c>
      <c r="G50" s="28">
        <f t="shared" si="1"/>
        <v>50</v>
      </c>
      <c r="H50" s="48">
        <v>150000.0</v>
      </c>
      <c r="I50" s="48">
        <v>232000.0</v>
      </c>
      <c r="J50" s="49">
        <f t="shared" si="2"/>
        <v>1.546666667</v>
      </c>
      <c r="K50" s="28">
        <f t="shared" si="3"/>
        <v>1.077586207</v>
      </c>
      <c r="L50" s="48">
        <v>3500.0</v>
      </c>
      <c r="M50" s="28">
        <f t="shared" si="4"/>
        <v>0.07142857143</v>
      </c>
      <c r="N50" s="50">
        <f t="shared" si="5"/>
        <v>0.0150862069</v>
      </c>
      <c r="O50" s="51">
        <v>0.1358</v>
      </c>
      <c r="P50" s="51">
        <v>0.0427</v>
      </c>
      <c r="Q50" s="52">
        <v>3000.0</v>
      </c>
      <c r="R50" s="7">
        <f t="shared" si="6"/>
        <v>0.08333333333</v>
      </c>
      <c r="S50" s="53">
        <f t="shared" si="7"/>
        <v>0.8571428571</v>
      </c>
      <c r="T50" s="52">
        <v>180.0</v>
      </c>
      <c r="U50" s="7">
        <f t="shared" si="8"/>
        <v>1.388888889</v>
      </c>
      <c r="V50" s="53">
        <f t="shared" si="9"/>
        <v>0.06</v>
      </c>
      <c r="W50" s="53">
        <f t="shared" si="10"/>
        <v>0.02777777778</v>
      </c>
    </row>
    <row r="51">
      <c r="A51" s="47">
        <v>45923.0</v>
      </c>
      <c r="B51" s="5">
        <v>250.0</v>
      </c>
      <c r="C51" s="48">
        <v>7.0</v>
      </c>
      <c r="D51" s="48">
        <v>5.0</v>
      </c>
      <c r="E51" s="48">
        <v>5.0</v>
      </c>
      <c r="F51" s="48">
        <v>1.0</v>
      </c>
      <c r="G51" s="28">
        <f t="shared" si="1"/>
        <v>35.71428571</v>
      </c>
      <c r="H51" s="48">
        <v>150000.0</v>
      </c>
      <c r="I51" s="48">
        <v>232000.0</v>
      </c>
      <c r="J51" s="49">
        <f t="shared" si="2"/>
        <v>1.546666667</v>
      </c>
      <c r="K51" s="28">
        <f t="shared" si="3"/>
        <v>1.077586207</v>
      </c>
      <c r="L51" s="48">
        <v>3500.0</v>
      </c>
      <c r="M51" s="28">
        <f t="shared" si="4"/>
        <v>0.07142857143</v>
      </c>
      <c r="N51" s="50">
        <f t="shared" si="5"/>
        <v>0.0150862069</v>
      </c>
      <c r="O51" s="51">
        <v>0.1358</v>
      </c>
      <c r="P51" s="51">
        <v>0.0427</v>
      </c>
      <c r="Q51" s="52">
        <v>3000.0</v>
      </c>
      <c r="R51" s="7">
        <f t="shared" si="6"/>
        <v>0.08333333333</v>
      </c>
      <c r="S51" s="53">
        <f t="shared" si="7"/>
        <v>0.8571428571</v>
      </c>
      <c r="T51" s="52">
        <v>180.0</v>
      </c>
      <c r="U51" s="7">
        <f t="shared" si="8"/>
        <v>1.388888889</v>
      </c>
      <c r="V51" s="53">
        <f t="shared" si="9"/>
        <v>0.06</v>
      </c>
      <c r="W51" s="53">
        <f t="shared" si="10"/>
        <v>0.03888888889</v>
      </c>
    </row>
    <row r="52">
      <c r="A52" s="47">
        <v>45924.0</v>
      </c>
      <c r="B52" s="5">
        <v>250.0</v>
      </c>
      <c r="C52" s="48">
        <v>9.0</v>
      </c>
      <c r="D52" s="48">
        <v>5.0</v>
      </c>
      <c r="E52" s="48">
        <v>5.0</v>
      </c>
      <c r="F52" s="48">
        <v>2.0</v>
      </c>
      <c r="G52" s="28">
        <f t="shared" si="1"/>
        <v>27.77777778</v>
      </c>
      <c r="H52" s="48">
        <v>150000.0</v>
      </c>
      <c r="I52" s="48">
        <v>232000.0</v>
      </c>
      <c r="J52" s="49">
        <f t="shared" si="2"/>
        <v>1.546666667</v>
      </c>
      <c r="K52" s="28">
        <f t="shared" si="3"/>
        <v>1.077586207</v>
      </c>
      <c r="L52" s="48">
        <v>3500.0</v>
      </c>
      <c r="M52" s="28">
        <f t="shared" si="4"/>
        <v>0.07142857143</v>
      </c>
      <c r="N52" s="50">
        <f t="shared" si="5"/>
        <v>0.0150862069</v>
      </c>
      <c r="O52" s="51">
        <v>0.1358</v>
      </c>
      <c r="P52" s="51">
        <v>0.0427</v>
      </c>
      <c r="Q52" s="52">
        <v>3000.0</v>
      </c>
      <c r="R52" s="7">
        <f t="shared" si="6"/>
        <v>0.08333333333</v>
      </c>
      <c r="S52" s="53">
        <f t="shared" si="7"/>
        <v>0.8571428571</v>
      </c>
      <c r="T52" s="52">
        <v>180.0</v>
      </c>
      <c r="U52" s="7">
        <f t="shared" si="8"/>
        <v>1.388888889</v>
      </c>
      <c r="V52" s="53">
        <f t="shared" si="9"/>
        <v>0.06</v>
      </c>
      <c r="W52" s="53">
        <f t="shared" si="10"/>
        <v>0.05</v>
      </c>
    </row>
    <row r="53">
      <c r="A53" s="47">
        <v>45925.0</v>
      </c>
      <c r="B53" s="5"/>
      <c r="C53" s="48"/>
      <c r="D53" s="30"/>
      <c r="E53" s="30"/>
      <c r="F53" s="30"/>
      <c r="G53" s="28"/>
      <c r="H53" s="48"/>
      <c r="I53" s="48"/>
      <c r="J53" s="49"/>
      <c r="K53" s="28"/>
      <c r="L53" s="48"/>
      <c r="M53" s="28"/>
      <c r="N53" s="50"/>
      <c r="O53" s="51"/>
      <c r="P53" s="51"/>
      <c r="Q53" s="52"/>
      <c r="R53" s="54"/>
      <c r="S53" s="53"/>
      <c r="T53" s="52"/>
      <c r="U53" s="54"/>
      <c r="V53" s="53"/>
      <c r="W53" s="53"/>
    </row>
    <row r="54">
      <c r="A54" s="47">
        <v>45926.0</v>
      </c>
      <c r="B54" s="5"/>
      <c r="C54" s="48"/>
      <c r="D54" s="30"/>
      <c r="E54" s="30"/>
      <c r="F54" s="30"/>
      <c r="G54" s="28"/>
      <c r="H54" s="48"/>
      <c r="I54" s="48"/>
      <c r="J54" s="49"/>
      <c r="K54" s="28"/>
      <c r="L54" s="48"/>
      <c r="M54" s="28"/>
      <c r="N54" s="50"/>
      <c r="O54" s="51"/>
      <c r="P54" s="51"/>
      <c r="Q54" s="52"/>
      <c r="R54" s="54"/>
      <c r="S54" s="53"/>
      <c r="T54" s="52"/>
      <c r="U54" s="54"/>
      <c r="V54" s="53"/>
      <c r="W54" s="53"/>
    </row>
    <row r="55">
      <c r="A55" s="47">
        <v>45927.0</v>
      </c>
      <c r="B55" s="5"/>
      <c r="C55" s="48"/>
      <c r="D55" s="30"/>
      <c r="E55" s="30"/>
      <c r="F55" s="30"/>
      <c r="G55" s="28"/>
      <c r="H55" s="48"/>
      <c r="I55" s="48"/>
      <c r="J55" s="49"/>
      <c r="K55" s="28"/>
      <c r="L55" s="48"/>
      <c r="M55" s="28"/>
      <c r="N55" s="50"/>
      <c r="O55" s="51"/>
      <c r="P55" s="51"/>
      <c r="Q55" s="52"/>
      <c r="R55" s="54"/>
      <c r="S55" s="53"/>
      <c r="T55" s="52"/>
      <c r="U55" s="54"/>
      <c r="V55" s="53"/>
      <c r="W55" s="53"/>
    </row>
    <row r="56">
      <c r="A56" s="47">
        <v>45928.0</v>
      </c>
      <c r="B56" s="5"/>
      <c r="C56" s="48"/>
      <c r="D56" s="30"/>
      <c r="E56" s="30"/>
      <c r="F56" s="30"/>
      <c r="G56" s="28"/>
      <c r="H56" s="48"/>
      <c r="I56" s="48"/>
      <c r="J56" s="49"/>
      <c r="K56" s="28"/>
      <c r="L56" s="48"/>
      <c r="M56" s="28"/>
      <c r="N56" s="50"/>
      <c r="O56" s="51"/>
      <c r="P56" s="51"/>
      <c r="Q56" s="52"/>
      <c r="R56" s="54"/>
      <c r="S56" s="53"/>
      <c r="T56" s="52"/>
      <c r="U56" s="54"/>
      <c r="V56" s="53"/>
      <c r="W56" s="53"/>
    </row>
    <row r="57">
      <c r="A57" s="47">
        <v>45929.0</v>
      </c>
      <c r="B57" s="5"/>
      <c r="C57" s="48"/>
      <c r="D57" s="30"/>
      <c r="E57" s="30"/>
      <c r="F57" s="30"/>
      <c r="G57" s="28"/>
      <c r="H57" s="48"/>
      <c r="I57" s="48"/>
      <c r="J57" s="49"/>
      <c r="K57" s="28"/>
      <c r="L57" s="48"/>
      <c r="M57" s="28"/>
      <c r="N57" s="50"/>
      <c r="O57" s="51"/>
      <c r="P57" s="51"/>
      <c r="Q57" s="52"/>
      <c r="R57" s="54"/>
      <c r="S57" s="53"/>
      <c r="T57" s="52"/>
      <c r="U57" s="54"/>
      <c r="V57" s="53"/>
      <c r="W57" s="53"/>
    </row>
    <row r="58">
      <c r="A58" s="47">
        <v>45930.0</v>
      </c>
      <c r="B58" s="5"/>
      <c r="C58" s="48"/>
      <c r="D58" s="30"/>
      <c r="E58" s="30"/>
      <c r="F58" s="30"/>
      <c r="G58" s="28"/>
      <c r="H58" s="48"/>
      <c r="I58" s="48"/>
      <c r="J58" s="49"/>
      <c r="K58" s="28"/>
      <c r="L58" s="48"/>
      <c r="M58" s="28"/>
      <c r="N58" s="50"/>
      <c r="O58" s="51"/>
      <c r="P58" s="51"/>
      <c r="Q58" s="52"/>
      <c r="R58" s="54"/>
      <c r="S58" s="53"/>
      <c r="T58" s="52"/>
      <c r="U58" s="54"/>
      <c r="V58" s="53"/>
      <c r="W58" s="53"/>
    </row>
    <row r="59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7.63"/>
    <col customWidth="1" min="2" max="3" width="17.25"/>
    <col customWidth="1" min="4" max="4" width="20.88"/>
    <col customWidth="1" min="5" max="5" width="20.5"/>
    <col customWidth="1" min="6" max="16" width="17.25"/>
    <col customWidth="1" min="17" max="17" width="22.5"/>
    <col customWidth="1" min="18" max="18" width="30.0"/>
    <col customWidth="1" min="19" max="21" width="19.75"/>
    <col customWidth="1" min="22" max="22" width="25.13"/>
    <col customWidth="1" min="23" max="23" width="30.63"/>
  </cols>
  <sheetData>
    <row r="1">
      <c r="A1" s="1" t="s">
        <v>102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A2" s="34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A3" s="35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>
      <c r="A4" s="36" t="s">
        <v>58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>
      <c r="A6" s="37" t="s">
        <v>59</v>
      </c>
      <c r="B6" s="3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>
      <c r="A7" s="39" t="s">
        <v>60</v>
      </c>
      <c r="B7" s="40">
        <f>'Metas do Projeto'!K4</f>
        <v>20000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>
      <c r="A8" s="39" t="s">
        <v>61</v>
      </c>
      <c r="B8" s="41">
        <f>'Metas do Projeto'!K8</f>
        <v>720.7207207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>
      <c r="A9" s="39" t="s">
        <v>62</v>
      </c>
      <c r="B9" s="40">
        <f>'Metas do Projeto'!K5</f>
        <v>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>
      <c r="A10" s="39" t="s">
        <v>63</v>
      </c>
      <c r="B10" s="55">
        <v>45961.0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>
      <c r="A11" s="37" t="s">
        <v>64</v>
      </c>
      <c r="B11" s="4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>
      <c r="A12" s="39" t="s">
        <v>60</v>
      </c>
      <c r="B12" s="40">
        <f>SUM(B29:B59)</f>
        <v>6000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>
      <c r="A13" s="39" t="s">
        <v>65</v>
      </c>
      <c r="B13" s="41">
        <f>SUM(C29:C59)</f>
        <v>193.8791209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>
      <c r="A14" s="39" t="s">
        <v>19</v>
      </c>
      <c r="B14" s="41">
        <f>SUM(D29:D59)</f>
        <v>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9" t="s">
        <v>22</v>
      </c>
      <c r="B15" s="41">
        <f>SUM(E29:E59)</f>
        <v>105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9" t="s">
        <v>25</v>
      </c>
      <c r="B16" s="41">
        <f>SUM(F29:F59)</f>
        <v>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9" t="s">
        <v>66</v>
      </c>
      <c r="B17" s="40">
        <f>B12/B13</f>
        <v>30.94711784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>
      <c r="A18" s="37" t="s">
        <v>67</v>
      </c>
      <c r="B18" s="4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>
      <c r="A19" s="39" t="s">
        <v>68</v>
      </c>
      <c r="B19" s="40">
        <f>B7-B12</f>
        <v>14000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>
      <c r="A20" s="39" t="s">
        <v>69</v>
      </c>
      <c r="B20" s="9">
        <f>B10-TODAY()</f>
        <v>249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>
      <c r="A21" s="39" t="s">
        <v>70</v>
      </c>
      <c r="B21" s="41">
        <f>B8-B13</f>
        <v>526.8415998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>
      <c r="A22" s="39" t="s">
        <v>71</v>
      </c>
      <c r="B22" s="40">
        <f>B19/B21</f>
        <v>26.57345207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>
      <c r="A23" s="37" t="s">
        <v>72</v>
      </c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>
      <c r="A24" s="39" t="s">
        <v>73</v>
      </c>
      <c r="B24" s="40">
        <f>B19/B20</f>
        <v>56.2248996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>
      <c r="A25" s="39" t="s">
        <v>74</v>
      </c>
      <c r="B25" s="41">
        <f>B21/B20</f>
        <v>2.115829718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>
      <c r="A26" s="39" t="s">
        <v>75</v>
      </c>
      <c r="B26" s="40">
        <f>B24/B25</f>
        <v>26.57345207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>
      <c r="A28" s="3" t="s">
        <v>1</v>
      </c>
      <c r="B28" s="44" t="s">
        <v>14</v>
      </c>
      <c r="C28" s="45" t="s">
        <v>76</v>
      </c>
      <c r="D28" s="45" t="s">
        <v>19</v>
      </c>
      <c r="E28" s="45" t="s">
        <v>22</v>
      </c>
      <c r="F28" s="45" t="s">
        <v>77</v>
      </c>
      <c r="G28" s="46" t="s">
        <v>38</v>
      </c>
      <c r="H28" s="44" t="s">
        <v>78</v>
      </c>
      <c r="I28" s="44" t="s">
        <v>79</v>
      </c>
      <c r="J28" s="46" t="s">
        <v>80</v>
      </c>
      <c r="K28" s="46" t="s">
        <v>81</v>
      </c>
      <c r="L28" s="44" t="s">
        <v>82</v>
      </c>
      <c r="M28" s="46" t="s">
        <v>83</v>
      </c>
      <c r="N28" s="46" t="s">
        <v>84</v>
      </c>
      <c r="O28" s="44" t="s">
        <v>85</v>
      </c>
      <c r="P28" s="44" t="s">
        <v>86</v>
      </c>
      <c r="Q28" s="44" t="s">
        <v>87</v>
      </c>
      <c r="R28" s="46" t="s">
        <v>88</v>
      </c>
      <c r="S28" s="46" t="s">
        <v>89</v>
      </c>
      <c r="T28" s="44" t="s">
        <v>90</v>
      </c>
      <c r="U28" s="46" t="s">
        <v>91</v>
      </c>
      <c r="V28" s="46" t="s">
        <v>92</v>
      </c>
      <c r="W28" s="46" t="s">
        <v>93</v>
      </c>
    </row>
    <row r="29">
      <c r="A29" s="47">
        <v>45931.0</v>
      </c>
      <c r="B29" s="5">
        <v>250.0</v>
      </c>
      <c r="C29" s="48">
        <v>9.0</v>
      </c>
      <c r="D29" s="48">
        <v>3.0</v>
      </c>
      <c r="E29" s="48">
        <v>3.0</v>
      </c>
      <c r="F29" s="48">
        <v>1.0</v>
      </c>
      <c r="G29" s="28">
        <f t="shared" ref="G29:G52" si="1">B29/C29</f>
        <v>27.77777778</v>
      </c>
      <c r="H29" s="48">
        <v>150000.0</v>
      </c>
      <c r="I29" s="48">
        <v>232000.0</v>
      </c>
      <c r="J29" s="49">
        <f t="shared" ref="J29:J52" si="2">I29/H29</f>
        <v>1.546666667</v>
      </c>
      <c r="K29" s="28">
        <f t="shared" ref="K29:K52" si="3">B29/I29*1000</f>
        <v>1.077586207</v>
      </c>
      <c r="L29" s="48">
        <v>3500.0</v>
      </c>
      <c r="M29" s="28">
        <f t="shared" ref="M29:M52" si="4">B29/L29</f>
        <v>0.07142857143</v>
      </c>
      <c r="N29" s="50">
        <f t="shared" ref="N29:N52" si="5">L29/I29</f>
        <v>0.0150862069</v>
      </c>
      <c r="O29" s="51">
        <v>0.1358</v>
      </c>
      <c r="P29" s="51">
        <v>0.0427</v>
      </c>
      <c r="Q29" s="52">
        <v>3000.0</v>
      </c>
      <c r="R29" s="7">
        <f t="shared" ref="R29:R52" si="6">B29/Q29</f>
        <v>0.08333333333</v>
      </c>
      <c r="S29" s="53">
        <f t="shared" ref="S29:S52" si="7">Q29/L29</f>
        <v>0.8571428571</v>
      </c>
      <c r="T29" s="52">
        <v>180.0</v>
      </c>
      <c r="U29" s="7">
        <f t="shared" ref="U29:U52" si="8">B29/T29</f>
        <v>1.388888889</v>
      </c>
      <c r="V29" s="53">
        <f t="shared" ref="V29:V52" si="9">T29/Q29</f>
        <v>0.06</v>
      </c>
      <c r="W29" s="53">
        <f t="shared" ref="W29:W52" si="10">C29/T29</f>
        <v>0.05</v>
      </c>
    </row>
    <row r="30">
      <c r="A30" s="47">
        <v>45932.0</v>
      </c>
      <c r="B30" s="5">
        <v>250.0</v>
      </c>
      <c r="C30" s="48">
        <v>8.0</v>
      </c>
      <c r="D30" s="48">
        <v>4.0</v>
      </c>
      <c r="E30" s="48">
        <v>4.0</v>
      </c>
      <c r="F30" s="48">
        <v>4.0</v>
      </c>
      <c r="G30" s="28">
        <f t="shared" si="1"/>
        <v>31.25</v>
      </c>
      <c r="H30" s="48">
        <v>150000.0</v>
      </c>
      <c r="I30" s="48">
        <v>232000.0</v>
      </c>
      <c r="J30" s="49">
        <f t="shared" si="2"/>
        <v>1.546666667</v>
      </c>
      <c r="K30" s="28">
        <f t="shared" si="3"/>
        <v>1.077586207</v>
      </c>
      <c r="L30" s="48">
        <v>3500.0</v>
      </c>
      <c r="M30" s="28">
        <f t="shared" si="4"/>
        <v>0.07142857143</v>
      </c>
      <c r="N30" s="50">
        <f t="shared" si="5"/>
        <v>0.0150862069</v>
      </c>
      <c r="O30" s="51">
        <v>0.1358</v>
      </c>
      <c r="P30" s="51">
        <v>0.0427</v>
      </c>
      <c r="Q30" s="52">
        <v>3000.0</v>
      </c>
      <c r="R30" s="7">
        <f t="shared" si="6"/>
        <v>0.08333333333</v>
      </c>
      <c r="S30" s="53">
        <f t="shared" si="7"/>
        <v>0.8571428571</v>
      </c>
      <c r="T30" s="52">
        <v>180.0</v>
      </c>
      <c r="U30" s="7">
        <f t="shared" si="8"/>
        <v>1.388888889</v>
      </c>
      <c r="V30" s="53">
        <f t="shared" si="9"/>
        <v>0.06</v>
      </c>
      <c r="W30" s="53">
        <f t="shared" si="10"/>
        <v>0.04444444444</v>
      </c>
    </row>
    <row r="31">
      <c r="A31" s="47">
        <v>45933.0</v>
      </c>
      <c r="B31" s="5">
        <v>250.0</v>
      </c>
      <c r="C31" s="48">
        <v>11.0</v>
      </c>
      <c r="D31" s="48">
        <v>5.0</v>
      </c>
      <c r="E31" s="48">
        <v>5.0</v>
      </c>
      <c r="F31" s="48">
        <v>2.0</v>
      </c>
      <c r="G31" s="28">
        <f t="shared" si="1"/>
        <v>22.72727273</v>
      </c>
      <c r="H31" s="48">
        <v>150000.0</v>
      </c>
      <c r="I31" s="48">
        <v>232000.0</v>
      </c>
      <c r="J31" s="49">
        <f t="shared" si="2"/>
        <v>1.546666667</v>
      </c>
      <c r="K31" s="28">
        <f t="shared" si="3"/>
        <v>1.077586207</v>
      </c>
      <c r="L31" s="48">
        <v>3500.0</v>
      </c>
      <c r="M31" s="28">
        <f t="shared" si="4"/>
        <v>0.07142857143</v>
      </c>
      <c r="N31" s="50">
        <f t="shared" si="5"/>
        <v>0.0150862069</v>
      </c>
      <c r="O31" s="51">
        <v>0.1358</v>
      </c>
      <c r="P31" s="51">
        <v>0.0427</v>
      </c>
      <c r="Q31" s="52">
        <v>3000.0</v>
      </c>
      <c r="R31" s="7">
        <f t="shared" si="6"/>
        <v>0.08333333333</v>
      </c>
      <c r="S31" s="53">
        <f t="shared" si="7"/>
        <v>0.8571428571</v>
      </c>
      <c r="T31" s="52">
        <v>180.0</v>
      </c>
      <c r="U31" s="7">
        <f t="shared" si="8"/>
        <v>1.388888889</v>
      </c>
      <c r="V31" s="53">
        <f t="shared" si="9"/>
        <v>0.06</v>
      </c>
      <c r="W31" s="53">
        <f t="shared" si="10"/>
        <v>0.06111111111</v>
      </c>
    </row>
    <row r="32">
      <c r="A32" s="47">
        <v>45934.0</v>
      </c>
      <c r="B32" s="5">
        <v>250.0</v>
      </c>
      <c r="C32" s="48">
        <v>13.0</v>
      </c>
      <c r="D32" s="48">
        <v>5.0</v>
      </c>
      <c r="E32" s="48">
        <v>5.0</v>
      </c>
      <c r="F32" s="48">
        <v>5.0</v>
      </c>
      <c r="G32" s="28">
        <f t="shared" si="1"/>
        <v>19.23076923</v>
      </c>
      <c r="H32" s="48">
        <v>150000.0</v>
      </c>
      <c r="I32" s="48">
        <v>232000.0</v>
      </c>
      <c r="J32" s="49">
        <f t="shared" si="2"/>
        <v>1.546666667</v>
      </c>
      <c r="K32" s="28">
        <f t="shared" si="3"/>
        <v>1.077586207</v>
      </c>
      <c r="L32" s="48">
        <v>3500.0</v>
      </c>
      <c r="M32" s="28">
        <f t="shared" si="4"/>
        <v>0.07142857143</v>
      </c>
      <c r="N32" s="50">
        <f t="shared" si="5"/>
        <v>0.0150862069</v>
      </c>
      <c r="O32" s="51">
        <v>0.1358</v>
      </c>
      <c r="P32" s="51">
        <v>0.0427</v>
      </c>
      <c r="Q32" s="52">
        <v>3000.0</v>
      </c>
      <c r="R32" s="7">
        <f t="shared" si="6"/>
        <v>0.08333333333</v>
      </c>
      <c r="S32" s="53">
        <f t="shared" si="7"/>
        <v>0.8571428571</v>
      </c>
      <c r="T32" s="52">
        <v>180.0</v>
      </c>
      <c r="U32" s="7">
        <f t="shared" si="8"/>
        <v>1.388888889</v>
      </c>
      <c r="V32" s="53">
        <f t="shared" si="9"/>
        <v>0.06</v>
      </c>
      <c r="W32" s="53">
        <f t="shared" si="10"/>
        <v>0.07222222222</v>
      </c>
    </row>
    <row r="33">
      <c r="A33" s="47">
        <v>45935.0</v>
      </c>
      <c r="B33" s="5">
        <v>250.0</v>
      </c>
      <c r="C33" s="48">
        <v>4.0</v>
      </c>
      <c r="D33" s="48">
        <v>5.0</v>
      </c>
      <c r="E33" s="48">
        <v>5.0</v>
      </c>
      <c r="F33" s="48">
        <v>1.0</v>
      </c>
      <c r="G33" s="28">
        <f t="shared" si="1"/>
        <v>62.5</v>
      </c>
      <c r="H33" s="48">
        <v>150000.0</v>
      </c>
      <c r="I33" s="48">
        <v>232000.0</v>
      </c>
      <c r="J33" s="49">
        <f t="shared" si="2"/>
        <v>1.546666667</v>
      </c>
      <c r="K33" s="28">
        <f t="shared" si="3"/>
        <v>1.077586207</v>
      </c>
      <c r="L33" s="48">
        <v>3500.0</v>
      </c>
      <c r="M33" s="28">
        <f t="shared" si="4"/>
        <v>0.07142857143</v>
      </c>
      <c r="N33" s="50">
        <f t="shared" si="5"/>
        <v>0.0150862069</v>
      </c>
      <c r="O33" s="51">
        <v>0.1358</v>
      </c>
      <c r="P33" s="51">
        <v>0.0427</v>
      </c>
      <c r="Q33" s="52">
        <v>3000.0</v>
      </c>
      <c r="R33" s="7">
        <f t="shared" si="6"/>
        <v>0.08333333333</v>
      </c>
      <c r="S33" s="53">
        <f t="shared" si="7"/>
        <v>0.8571428571</v>
      </c>
      <c r="T33" s="52">
        <v>180.0</v>
      </c>
      <c r="U33" s="7">
        <f t="shared" si="8"/>
        <v>1.388888889</v>
      </c>
      <c r="V33" s="53">
        <f t="shared" si="9"/>
        <v>0.06</v>
      </c>
      <c r="W33" s="53">
        <f t="shared" si="10"/>
        <v>0.02222222222</v>
      </c>
    </row>
    <row r="34">
      <c r="A34" s="47">
        <v>45936.0</v>
      </c>
      <c r="B34" s="5">
        <v>250.0</v>
      </c>
      <c r="C34" s="48">
        <v>5.0</v>
      </c>
      <c r="D34" s="48">
        <v>3.0</v>
      </c>
      <c r="E34" s="48">
        <v>3.0</v>
      </c>
      <c r="F34" s="48">
        <v>1.0</v>
      </c>
      <c r="G34" s="28">
        <f t="shared" si="1"/>
        <v>50</v>
      </c>
      <c r="H34" s="48">
        <v>150000.0</v>
      </c>
      <c r="I34" s="48">
        <v>232000.0</v>
      </c>
      <c r="J34" s="49">
        <f t="shared" si="2"/>
        <v>1.546666667</v>
      </c>
      <c r="K34" s="28">
        <f t="shared" si="3"/>
        <v>1.077586207</v>
      </c>
      <c r="L34" s="48">
        <v>3500.0</v>
      </c>
      <c r="M34" s="28">
        <f t="shared" si="4"/>
        <v>0.07142857143</v>
      </c>
      <c r="N34" s="50">
        <f t="shared" si="5"/>
        <v>0.0150862069</v>
      </c>
      <c r="O34" s="51">
        <v>0.1358</v>
      </c>
      <c r="P34" s="51">
        <v>0.0427</v>
      </c>
      <c r="Q34" s="52">
        <v>3000.0</v>
      </c>
      <c r="R34" s="7">
        <f t="shared" si="6"/>
        <v>0.08333333333</v>
      </c>
      <c r="S34" s="53">
        <f t="shared" si="7"/>
        <v>0.8571428571</v>
      </c>
      <c r="T34" s="52">
        <v>180.0</v>
      </c>
      <c r="U34" s="7">
        <f t="shared" si="8"/>
        <v>1.388888889</v>
      </c>
      <c r="V34" s="53">
        <f t="shared" si="9"/>
        <v>0.06</v>
      </c>
      <c r="W34" s="53">
        <f t="shared" si="10"/>
        <v>0.02777777778</v>
      </c>
    </row>
    <row r="35">
      <c r="A35" s="47">
        <v>45937.0</v>
      </c>
      <c r="B35" s="5">
        <v>250.0</v>
      </c>
      <c r="C35" s="48">
        <v>9.0</v>
      </c>
      <c r="D35" s="48">
        <v>4.0</v>
      </c>
      <c r="E35" s="48">
        <v>4.0</v>
      </c>
      <c r="F35" s="48">
        <v>2.0</v>
      </c>
      <c r="G35" s="28">
        <f t="shared" si="1"/>
        <v>27.77777778</v>
      </c>
      <c r="H35" s="48">
        <v>150000.0</v>
      </c>
      <c r="I35" s="48">
        <v>232000.0</v>
      </c>
      <c r="J35" s="49">
        <f t="shared" si="2"/>
        <v>1.546666667</v>
      </c>
      <c r="K35" s="28">
        <f t="shared" si="3"/>
        <v>1.077586207</v>
      </c>
      <c r="L35" s="48">
        <v>3500.0</v>
      </c>
      <c r="M35" s="28">
        <f t="shared" si="4"/>
        <v>0.07142857143</v>
      </c>
      <c r="N35" s="50">
        <f t="shared" si="5"/>
        <v>0.0150862069</v>
      </c>
      <c r="O35" s="51">
        <v>0.1358</v>
      </c>
      <c r="P35" s="51">
        <v>0.0427</v>
      </c>
      <c r="Q35" s="52">
        <v>3000.0</v>
      </c>
      <c r="R35" s="7">
        <f t="shared" si="6"/>
        <v>0.08333333333</v>
      </c>
      <c r="S35" s="53">
        <f t="shared" si="7"/>
        <v>0.8571428571</v>
      </c>
      <c r="T35" s="52">
        <v>180.0</v>
      </c>
      <c r="U35" s="7">
        <f t="shared" si="8"/>
        <v>1.388888889</v>
      </c>
      <c r="V35" s="53">
        <f t="shared" si="9"/>
        <v>0.06</v>
      </c>
      <c r="W35" s="53">
        <f t="shared" si="10"/>
        <v>0.05</v>
      </c>
    </row>
    <row r="36">
      <c r="A36" s="47">
        <v>45938.0</v>
      </c>
      <c r="B36" s="5">
        <v>250.0</v>
      </c>
      <c r="C36" s="48">
        <v>10.0</v>
      </c>
      <c r="D36" s="48">
        <v>5.0</v>
      </c>
      <c r="E36" s="48">
        <v>5.0</v>
      </c>
      <c r="F36" s="48">
        <v>2.0</v>
      </c>
      <c r="G36" s="28">
        <f t="shared" si="1"/>
        <v>25</v>
      </c>
      <c r="H36" s="48">
        <v>150000.0</v>
      </c>
      <c r="I36" s="48">
        <v>232000.0</v>
      </c>
      <c r="J36" s="49">
        <f t="shared" si="2"/>
        <v>1.546666667</v>
      </c>
      <c r="K36" s="28">
        <f t="shared" si="3"/>
        <v>1.077586207</v>
      </c>
      <c r="L36" s="48">
        <v>3500.0</v>
      </c>
      <c r="M36" s="28">
        <f t="shared" si="4"/>
        <v>0.07142857143</v>
      </c>
      <c r="N36" s="50">
        <f t="shared" si="5"/>
        <v>0.0150862069</v>
      </c>
      <c r="O36" s="51">
        <v>0.1358</v>
      </c>
      <c r="P36" s="51">
        <v>0.0427</v>
      </c>
      <c r="Q36" s="52">
        <v>3000.0</v>
      </c>
      <c r="R36" s="7">
        <f t="shared" si="6"/>
        <v>0.08333333333</v>
      </c>
      <c r="S36" s="53">
        <f t="shared" si="7"/>
        <v>0.8571428571</v>
      </c>
      <c r="T36" s="52">
        <v>180.0</v>
      </c>
      <c r="U36" s="7">
        <f t="shared" si="8"/>
        <v>1.388888889</v>
      </c>
      <c r="V36" s="53">
        <f t="shared" si="9"/>
        <v>0.06</v>
      </c>
      <c r="W36" s="53">
        <f t="shared" si="10"/>
        <v>0.05555555556</v>
      </c>
    </row>
    <row r="37">
      <c r="A37" s="47">
        <v>45939.0</v>
      </c>
      <c r="B37" s="5">
        <v>250.0</v>
      </c>
      <c r="C37" s="48">
        <v>15.0</v>
      </c>
      <c r="D37" s="48">
        <v>5.0</v>
      </c>
      <c r="E37" s="48">
        <v>5.0</v>
      </c>
      <c r="F37" s="48">
        <v>3.0</v>
      </c>
      <c r="G37" s="28">
        <f t="shared" si="1"/>
        <v>16.66666667</v>
      </c>
      <c r="H37" s="48">
        <v>150000.0</v>
      </c>
      <c r="I37" s="48">
        <v>232000.0</v>
      </c>
      <c r="J37" s="49">
        <f t="shared" si="2"/>
        <v>1.546666667</v>
      </c>
      <c r="K37" s="28">
        <f t="shared" si="3"/>
        <v>1.077586207</v>
      </c>
      <c r="L37" s="48">
        <v>3500.0</v>
      </c>
      <c r="M37" s="28">
        <f t="shared" si="4"/>
        <v>0.07142857143</v>
      </c>
      <c r="N37" s="50">
        <f t="shared" si="5"/>
        <v>0.0150862069</v>
      </c>
      <c r="O37" s="51">
        <v>0.1358</v>
      </c>
      <c r="P37" s="51">
        <v>0.0427</v>
      </c>
      <c r="Q37" s="52">
        <v>3000.0</v>
      </c>
      <c r="R37" s="7">
        <f t="shared" si="6"/>
        <v>0.08333333333</v>
      </c>
      <c r="S37" s="53">
        <f t="shared" si="7"/>
        <v>0.8571428571</v>
      </c>
      <c r="T37" s="52">
        <v>180.0</v>
      </c>
      <c r="U37" s="7">
        <f t="shared" si="8"/>
        <v>1.388888889</v>
      </c>
      <c r="V37" s="53">
        <f t="shared" si="9"/>
        <v>0.06</v>
      </c>
      <c r="W37" s="53">
        <f t="shared" si="10"/>
        <v>0.08333333333</v>
      </c>
    </row>
    <row r="38">
      <c r="A38" s="47">
        <v>45940.0</v>
      </c>
      <c r="B38" s="5">
        <v>250.0</v>
      </c>
      <c r="C38" s="48">
        <v>8.0</v>
      </c>
      <c r="D38" s="48">
        <v>5.0</v>
      </c>
      <c r="E38" s="48">
        <v>5.0</v>
      </c>
      <c r="F38" s="48">
        <v>1.0</v>
      </c>
      <c r="G38" s="28">
        <f t="shared" si="1"/>
        <v>31.25</v>
      </c>
      <c r="H38" s="48">
        <v>150000.0</v>
      </c>
      <c r="I38" s="48">
        <v>232000.0</v>
      </c>
      <c r="J38" s="49">
        <f t="shared" si="2"/>
        <v>1.546666667</v>
      </c>
      <c r="K38" s="28">
        <f t="shared" si="3"/>
        <v>1.077586207</v>
      </c>
      <c r="L38" s="48">
        <v>3500.0</v>
      </c>
      <c r="M38" s="28">
        <f t="shared" si="4"/>
        <v>0.07142857143</v>
      </c>
      <c r="N38" s="50">
        <f t="shared" si="5"/>
        <v>0.0150862069</v>
      </c>
      <c r="O38" s="51">
        <v>0.1358</v>
      </c>
      <c r="P38" s="51">
        <v>0.0427</v>
      </c>
      <c r="Q38" s="52">
        <v>3000.0</v>
      </c>
      <c r="R38" s="7">
        <f t="shared" si="6"/>
        <v>0.08333333333</v>
      </c>
      <c r="S38" s="53">
        <f t="shared" si="7"/>
        <v>0.8571428571</v>
      </c>
      <c r="T38" s="52">
        <v>180.0</v>
      </c>
      <c r="U38" s="7">
        <f t="shared" si="8"/>
        <v>1.388888889</v>
      </c>
      <c r="V38" s="53">
        <f t="shared" si="9"/>
        <v>0.06</v>
      </c>
      <c r="W38" s="53">
        <f t="shared" si="10"/>
        <v>0.04444444444</v>
      </c>
    </row>
    <row r="39">
      <c r="A39" s="47">
        <v>45941.0</v>
      </c>
      <c r="B39" s="5">
        <v>250.0</v>
      </c>
      <c r="C39" s="48">
        <v>11.0</v>
      </c>
      <c r="D39" s="48">
        <v>3.0</v>
      </c>
      <c r="E39" s="48">
        <v>3.0</v>
      </c>
      <c r="F39" s="48">
        <v>4.0</v>
      </c>
      <c r="G39" s="28">
        <f t="shared" si="1"/>
        <v>22.72727273</v>
      </c>
      <c r="H39" s="48">
        <v>150000.0</v>
      </c>
      <c r="I39" s="48">
        <v>232000.0</v>
      </c>
      <c r="J39" s="49">
        <f t="shared" si="2"/>
        <v>1.546666667</v>
      </c>
      <c r="K39" s="28">
        <f t="shared" si="3"/>
        <v>1.077586207</v>
      </c>
      <c r="L39" s="48">
        <v>3500.0</v>
      </c>
      <c r="M39" s="28">
        <f t="shared" si="4"/>
        <v>0.07142857143</v>
      </c>
      <c r="N39" s="50">
        <f t="shared" si="5"/>
        <v>0.0150862069</v>
      </c>
      <c r="O39" s="51">
        <v>0.1358</v>
      </c>
      <c r="P39" s="51">
        <v>0.0427</v>
      </c>
      <c r="Q39" s="52">
        <v>3000.0</v>
      </c>
      <c r="R39" s="7">
        <f t="shared" si="6"/>
        <v>0.08333333333</v>
      </c>
      <c r="S39" s="53">
        <f t="shared" si="7"/>
        <v>0.8571428571</v>
      </c>
      <c r="T39" s="52">
        <v>180.0</v>
      </c>
      <c r="U39" s="7">
        <f t="shared" si="8"/>
        <v>1.388888889</v>
      </c>
      <c r="V39" s="53">
        <f t="shared" si="9"/>
        <v>0.06</v>
      </c>
      <c r="W39" s="53">
        <f t="shared" si="10"/>
        <v>0.06111111111</v>
      </c>
    </row>
    <row r="40">
      <c r="A40" s="47">
        <v>45942.0</v>
      </c>
      <c r="B40" s="5">
        <v>250.0</v>
      </c>
      <c r="C40" s="48">
        <v>4.0</v>
      </c>
      <c r="D40" s="48">
        <v>4.0</v>
      </c>
      <c r="E40" s="48">
        <v>4.0</v>
      </c>
      <c r="F40" s="48">
        <v>2.0</v>
      </c>
      <c r="G40" s="28">
        <f t="shared" si="1"/>
        <v>62.5</v>
      </c>
      <c r="H40" s="48">
        <v>150000.0</v>
      </c>
      <c r="I40" s="48">
        <v>232000.0</v>
      </c>
      <c r="J40" s="49">
        <f t="shared" si="2"/>
        <v>1.546666667</v>
      </c>
      <c r="K40" s="28">
        <f t="shared" si="3"/>
        <v>1.077586207</v>
      </c>
      <c r="L40" s="48">
        <v>3500.0</v>
      </c>
      <c r="M40" s="28">
        <f t="shared" si="4"/>
        <v>0.07142857143</v>
      </c>
      <c r="N40" s="50">
        <f t="shared" si="5"/>
        <v>0.0150862069</v>
      </c>
      <c r="O40" s="51">
        <v>0.1358</v>
      </c>
      <c r="P40" s="51">
        <v>0.0427</v>
      </c>
      <c r="Q40" s="52">
        <v>3000.0</v>
      </c>
      <c r="R40" s="7">
        <f t="shared" si="6"/>
        <v>0.08333333333</v>
      </c>
      <c r="S40" s="53">
        <f t="shared" si="7"/>
        <v>0.8571428571</v>
      </c>
      <c r="T40" s="52">
        <v>180.0</v>
      </c>
      <c r="U40" s="7">
        <f t="shared" si="8"/>
        <v>1.388888889</v>
      </c>
      <c r="V40" s="53">
        <f t="shared" si="9"/>
        <v>0.06</v>
      </c>
      <c r="W40" s="53">
        <f t="shared" si="10"/>
        <v>0.02222222222</v>
      </c>
    </row>
    <row r="41">
      <c r="A41" s="47">
        <v>45943.0</v>
      </c>
      <c r="B41" s="5">
        <v>250.0</v>
      </c>
      <c r="C41" s="48">
        <v>3.0</v>
      </c>
      <c r="D41" s="48">
        <v>5.0</v>
      </c>
      <c r="E41" s="48">
        <v>5.0</v>
      </c>
      <c r="F41" s="48">
        <v>5.0</v>
      </c>
      <c r="G41" s="28">
        <f t="shared" si="1"/>
        <v>83.33333333</v>
      </c>
      <c r="H41" s="48">
        <v>150000.0</v>
      </c>
      <c r="I41" s="48">
        <v>232000.0</v>
      </c>
      <c r="J41" s="49">
        <f t="shared" si="2"/>
        <v>1.546666667</v>
      </c>
      <c r="K41" s="28">
        <f t="shared" si="3"/>
        <v>1.077586207</v>
      </c>
      <c r="L41" s="48">
        <v>3500.0</v>
      </c>
      <c r="M41" s="28">
        <f t="shared" si="4"/>
        <v>0.07142857143</v>
      </c>
      <c r="N41" s="50">
        <f t="shared" si="5"/>
        <v>0.0150862069</v>
      </c>
      <c r="O41" s="51">
        <v>0.1358</v>
      </c>
      <c r="P41" s="51">
        <v>0.0427</v>
      </c>
      <c r="Q41" s="52">
        <v>3000.0</v>
      </c>
      <c r="R41" s="7">
        <f t="shared" si="6"/>
        <v>0.08333333333</v>
      </c>
      <c r="S41" s="53">
        <f t="shared" si="7"/>
        <v>0.8571428571</v>
      </c>
      <c r="T41" s="52">
        <v>180.0</v>
      </c>
      <c r="U41" s="7">
        <f t="shared" si="8"/>
        <v>1.388888889</v>
      </c>
      <c r="V41" s="53">
        <f t="shared" si="9"/>
        <v>0.06</v>
      </c>
      <c r="W41" s="53">
        <f t="shared" si="10"/>
        <v>0.01666666667</v>
      </c>
    </row>
    <row r="42">
      <c r="A42" s="47">
        <v>45944.0</v>
      </c>
      <c r="B42" s="5">
        <v>250.0</v>
      </c>
      <c r="C42" s="48">
        <v>8.0</v>
      </c>
      <c r="D42" s="48">
        <v>5.0</v>
      </c>
      <c r="E42" s="48">
        <v>5.0</v>
      </c>
      <c r="F42" s="48">
        <v>1.0</v>
      </c>
      <c r="G42" s="28">
        <f t="shared" si="1"/>
        <v>31.25</v>
      </c>
      <c r="H42" s="48">
        <v>150000.0</v>
      </c>
      <c r="I42" s="48">
        <v>232000.0</v>
      </c>
      <c r="J42" s="49">
        <f t="shared" si="2"/>
        <v>1.546666667</v>
      </c>
      <c r="K42" s="28">
        <f t="shared" si="3"/>
        <v>1.077586207</v>
      </c>
      <c r="L42" s="48">
        <v>3500.0</v>
      </c>
      <c r="M42" s="28">
        <f t="shared" si="4"/>
        <v>0.07142857143</v>
      </c>
      <c r="N42" s="50">
        <f t="shared" si="5"/>
        <v>0.0150862069</v>
      </c>
      <c r="O42" s="51">
        <v>0.1358</v>
      </c>
      <c r="P42" s="51">
        <v>0.0427</v>
      </c>
      <c r="Q42" s="52">
        <v>3000.0</v>
      </c>
      <c r="R42" s="7">
        <f t="shared" si="6"/>
        <v>0.08333333333</v>
      </c>
      <c r="S42" s="53">
        <f t="shared" si="7"/>
        <v>0.8571428571</v>
      </c>
      <c r="T42" s="52">
        <v>180.0</v>
      </c>
      <c r="U42" s="7">
        <f t="shared" si="8"/>
        <v>1.388888889</v>
      </c>
      <c r="V42" s="53">
        <f t="shared" si="9"/>
        <v>0.06</v>
      </c>
      <c r="W42" s="53">
        <f t="shared" si="10"/>
        <v>0.04444444444</v>
      </c>
    </row>
    <row r="43">
      <c r="A43" s="47">
        <v>45945.0</v>
      </c>
      <c r="B43" s="5">
        <v>250.0</v>
      </c>
      <c r="C43" s="48">
        <v>6.87912087912087</v>
      </c>
      <c r="D43" s="48">
        <v>5.0</v>
      </c>
      <c r="E43" s="48">
        <v>5.0</v>
      </c>
      <c r="F43" s="48">
        <v>1.0</v>
      </c>
      <c r="G43" s="28">
        <f t="shared" si="1"/>
        <v>36.34185304</v>
      </c>
      <c r="H43" s="48">
        <v>150000.0</v>
      </c>
      <c r="I43" s="48">
        <v>232000.0</v>
      </c>
      <c r="J43" s="49">
        <f t="shared" si="2"/>
        <v>1.546666667</v>
      </c>
      <c r="K43" s="28">
        <f t="shared" si="3"/>
        <v>1.077586207</v>
      </c>
      <c r="L43" s="48">
        <v>3500.0</v>
      </c>
      <c r="M43" s="28">
        <f t="shared" si="4"/>
        <v>0.07142857143</v>
      </c>
      <c r="N43" s="50">
        <f t="shared" si="5"/>
        <v>0.0150862069</v>
      </c>
      <c r="O43" s="51">
        <v>0.1358</v>
      </c>
      <c r="P43" s="51">
        <v>0.0427</v>
      </c>
      <c r="Q43" s="52">
        <v>3000.0</v>
      </c>
      <c r="R43" s="7">
        <f t="shared" si="6"/>
        <v>0.08333333333</v>
      </c>
      <c r="S43" s="53">
        <f t="shared" si="7"/>
        <v>0.8571428571</v>
      </c>
      <c r="T43" s="52">
        <v>180.0</v>
      </c>
      <c r="U43" s="7">
        <f t="shared" si="8"/>
        <v>1.388888889</v>
      </c>
      <c r="V43" s="53">
        <f t="shared" si="9"/>
        <v>0.06</v>
      </c>
      <c r="W43" s="53">
        <f t="shared" si="10"/>
        <v>0.03821733822</v>
      </c>
    </row>
    <row r="44">
      <c r="A44" s="47">
        <v>45946.0</v>
      </c>
      <c r="B44" s="5">
        <v>250.0</v>
      </c>
      <c r="C44" s="48">
        <v>4.0</v>
      </c>
      <c r="D44" s="48">
        <v>3.0</v>
      </c>
      <c r="E44" s="48">
        <v>3.0</v>
      </c>
      <c r="F44" s="48">
        <v>2.0</v>
      </c>
      <c r="G44" s="28">
        <f t="shared" si="1"/>
        <v>62.5</v>
      </c>
      <c r="H44" s="48">
        <v>150000.0</v>
      </c>
      <c r="I44" s="48">
        <v>232000.0</v>
      </c>
      <c r="J44" s="49">
        <f t="shared" si="2"/>
        <v>1.546666667</v>
      </c>
      <c r="K44" s="28">
        <f t="shared" si="3"/>
        <v>1.077586207</v>
      </c>
      <c r="L44" s="48">
        <v>3500.0</v>
      </c>
      <c r="M44" s="28">
        <f t="shared" si="4"/>
        <v>0.07142857143</v>
      </c>
      <c r="N44" s="50">
        <f t="shared" si="5"/>
        <v>0.0150862069</v>
      </c>
      <c r="O44" s="51">
        <v>0.1358</v>
      </c>
      <c r="P44" s="51">
        <v>0.0427</v>
      </c>
      <c r="Q44" s="52">
        <v>3000.0</v>
      </c>
      <c r="R44" s="7">
        <f t="shared" si="6"/>
        <v>0.08333333333</v>
      </c>
      <c r="S44" s="53">
        <f t="shared" si="7"/>
        <v>0.8571428571</v>
      </c>
      <c r="T44" s="52">
        <v>180.0</v>
      </c>
      <c r="U44" s="7">
        <f t="shared" si="8"/>
        <v>1.388888889</v>
      </c>
      <c r="V44" s="53">
        <f t="shared" si="9"/>
        <v>0.06</v>
      </c>
      <c r="W44" s="53">
        <f t="shared" si="10"/>
        <v>0.02222222222</v>
      </c>
    </row>
    <row r="45">
      <c r="A45" s="47">
        <v>45947.0</v>
      </c>
      <c r="B45" s="5">
        <v>250.0</v>
      </c>
      <c r="C45" s="48">
        <v>9.0</v>
      </c>
      <c r="D45" s="48">
        <v>4.0</v>
      </c>
      <c r="E45" s="48">
        <v>4.0</v>
      </c>
      <c r="F45" s="48">
        <v>2.0</v>
      </c>
      <c r="G45" s="28">
        <f t="shared" si="1"/>
        <v>27.77777778</v>
      </c>
      <c r="H45" s="48">
        <v>150000.0</v>
      </c>
      <c r="I45" s="48">
        <v>232000.0</v>
      </c>
      <c r="J45" s="49">
        <f t="shared" si="2"/>
        <v>1.546666667</v>
      </c>
      <c r="K45" s="28">
        <f t="shared" si="3"/>
        <v>1.077586207</v>
      </c>
      <c r="L45" s="48">
        <v>3500.0</v>
      </c>
      <c r="M45" s="28">
        <f t="shared" si="4"/>
        <v>0.07142857143</v>
      </c>
      <c r="N45" s="50">
        <f t="shared" si="5"/>
        <v>0.0150862069</v>
      </c>
      <c r="O45" s="51">
        <v>0.1358</v>
      </c>
      <c r="P45" s="51">
        <v>0.0427</v>
      </c>
      <c r="Q45" s="52">
        <v>3000.0</v>
      </c>
      <c r="R45" s="7">
        <f t="shared" si="6"/>
        <v>0.08333333333</v>
      </c>
      <c r="S45" s="53">
        <f t="shared" si="7"/>
        <v>0.8571428571</v>
      </c>
      <c r="T45" s="52">
        <v>180.0</v>
      </c>
      <c r="U45" s="7">
        <f t="shared" si="8"/>
        <v>1.388888889</v>
      </c>
      <c r="V45" s="53">
        <f t="shared" si="9"/>
        <v>0.06</v>
      </c>
      <c r="W45" s="53">
        <f t="shared" si="10"/>
        <v>0.05</v>
      </c>
    </row>
    <row r="46">
      <c r="A46" s="47">
        <v>45948.0</v>
      </c>
      <c r="B46" s="5">
        <v>250.0</v>
      </c>
      <c r="C46" s="48">
        <v>14.0</v>
      </c>
      <c r="D46" s="48">
        <v>5.0</v>
      </c>
      <c r="E46" s="48">
        <v>5.0</v>
      </c>
      <c r="F46" s="48">
        <v>1.0</v>
      </c>
      <c r="G46" s="28">
        <f t="shared" si="1"/>
        <v>17.85714286</v>
      </c>
      <c r="H46" s="48">
        <v>150000.0</v>
      </c>
      <c r="I46" s="48">
        <v>232000.0</v>
      </c>
      <c r="J46" s="49">
        <f t="shared" si="2"/>
        <v>1.546666667</v>
      </c>
      <c r="K46" s="28">
        <f t="shared" si="3"/>
        <v>1.077586207</v>
      </c>
      <c r="L46" s="48">
        <v>3500.0</v>
      </c>
      <c r="M46" s="28">
        <f t="shared" si="4"/>
        <v>0.07142857143</v>
      </c>
      <c r="N46" s="50">
        <f t="shared" si="5"/>
        <v>0.0150862069</v>
      </c>
      <c r="O46" s="51">
        <v>0.1358</v>
      </c>
      <c r="P46" s="51">
        <v>0.0427</v>
      </c>
      <c r="Q46" s="52">
        <v>3000.0</v>
      </c>
      <c r="R46" s="7">
        <f t="shared" si="6"/>
        <v>0.08333333333</v>
      </c>
      <c r="S46" s="53">
        <f t="shared" si="7"/>
        <v>0.8571428571</v>
      </c>
      <c r="T46" s="52">
        <v>180.0</v>
      </c>
      <c r="U46" s="7">
        <f t="shared" si="8"/>
        <v>1.388888889</v>
      </c>
      <c r="V46" s="53">
        <f t="shared" si="9"/>
        <v>0.06</v>
      </c>
      <c r="W46" s="53">
        <f t="shared" si="10"/>
        <v>0.07777777778</v>
      </c>
    </row>
    <row r="47">
      <c r="A47" s="47">
        <v>45949.0</v>
      </c>
      <c r="B47" s="5">
        <v>250.0</v>
      </c>
      <c r="C47" s="48">
        <v>18.0</v>
      </c>
      <c r="D47" s="48">
        <v>3.0</v>
      </c>
      <c r="E47" s="48">
        <v>3.0</v>
      </c>
      <c r="F47" s="48">
        <v>4.0</v>
      </c>
      <c r="G47" s="28">
        <f t="shared" si="1"/>
        <v>13.88888889</v>
      </c>
      <c r="H47" s="48">
        <v>150000.0</v>
      </c>
      <c r="I47" s="48">
        <v>232000.0</v>
      </c>
      <c r="J47" s="49">
        <f t="shared" si="2"/>
        <v>1.546666667</v>
      </c>
      <c r="K47" s="28">
        <f t="shared" si="3"/>
        <v>1.077586207</v>
      </c>
      <c r="L47" s="48">
        <v>3500.0</v>
      </c>
      <c r="M47" s="28">
        <f t="shared" si="4"/>
        <v>0.07142857143</v>
      </c>
      <c r="N47" s="50">
        <f t="shared" si="5"/>
        <v>0.0150862069</v>
      </c>
      <c r="O47" s="51">
        <v>0.1358</v>
      </c>
      <c r="P47" s="51">
        <v>0.0427</v>
      </c>
      <c r="Q47" s="52">
        <v>3000.0</v>
      </c>
      <c r="R47" s="7">
        <f t="shared" si="6"/>
        <v>0.08333333333</v>
      </c>
      <c r="S47" s="53">
        <f t="shared" si="7"/>
        <v>0.8571428571</v>
      </c>
      <c r="T47" s="52">
        <v>180.0</v>
      </c>
      <c r="U47" s="7">
        <f t="shared" si="8"/>
        <v>1.388888889</v>
      </c>
      <c r="V47" s="53">
        <f t="shared" si="9"/>
        <v>0.06</v>
      </c>
      <c r="W47" s="53">
        <f t="shared" si="10"/>
        <v>0.1</v>
      </c>
    </row>
    <row r="48">
      <c r="A48" s="47">
        <v>45950.0</v>
      </c>
      <c r="B48" s="5">
        <v>250.0</v>
      </c>
      <c r="C48" s="48">
        <v>1.0</v>
      </c>
      <c r="D48" s="48">
        <v>4.0</v>
      </c>
      <c r="E48" s="48">
        <v>4.0</v>
      </c>
      <c r="F48" s="48">
        <v>2.0</v>
      </c>
      <c r="G48" s="28">
        <f t="shared" si="1"/>
        <v>250</v>
      </c>
      <c r="H48" s="48">
        <v>150000.0</v>
      </c>
      <c r="I48" s="48">
        <v>232000.0</v>
      </c>
      <c r="J48" s="49">
        <f t="shared" si="2"/>
        <v>1.546666667</v>
      </c>
      <c r="K48" s="28">
        <f t="shared" si="3"/>
        <v>1.077586207</v>
      </c>
      <c r="L48" s="48">
        <v>3500.0</v>
      </c>
      <c r="M48" s="28">
        <f t="shared" si="4"/>
        <v>0.07142857143</v>
      </c>
      <c r="N48" s="50">
        <f t="shared" si="5"/>
        <v>0.0150862069</v>
      </c>
      <c r="O48" s="51">
        <v>0.1358</v>
      </c>
      <c r="P48" s="51">
        <v>0.0427</v>
      </c>
      <c r="Q48" s="52">
        <v>3000.0</v>
      </c>
      <c r="R48" s="7">
        <f t="shared" si="6"/>
        <v>0.08333333333</v>
      </c>
      <c r="S48" s="53">
        <f t="shared" si="7"/>
        <v>0.8571428571</v>
      </c>
      <c r="T48" s="52">
        <v>180.0</v>
      </c>
      <c r="U48" s="7">
        <f t="shared" si="8"/>
        <v>1.388888889</v>
      </c>
      <c r="V48" s="53">
        <f t="shared" si="9"/>
        <v>0.06</v>
      </c>
      <c r="W48" s="53">
        <f t="shared" si="10"/>
        <v>0.005555555556</v>
      </c>
    </row>
    <row r="49">
      <c r="A49" s="47">
        <v>45951.0</v>
      </c>
      <c r="B49" s="5">
        <v>250.0</v>
      </c>
      <c r="C49" s="48">
        <v>2.0</v>
      </c>
      <c r="D49" s="48">
        <v>5.0</v>
      </c>
      <c r="E49" s="48">
        <v>5.0</v>
      </c>
      <c r="F49" s="48">
        <v>5.0</v>
      </c>
      <c r="G49" s="28">
        <f t="shared" si="1"/>
        <v>125</v>
      </c>
      <c r="H49" s="48">
        <v>150000.0</v>
      </c>
      <c r="I49" s="48">
        <v>232000.0</v>
      </c>
      <c r="J49" s="49">
        <f t="shared" si="2"/>
        <v>1.546666667</v>
      </c>
      <c r="K49" s="28">
        <f t="shared" si="3"/>
        <v>1.077586207</v>
      </c>
      <c r="L49" s="48">
        <v>3500.0</v>
      </c>
      <c r="M49" s="28">
        <f t="shared" si="4"/>
        <v>0.07142857143</v>
      </c>
      <c r="N49" s="50">
        <f t="shared" si="5"/>
        <v>0.0150862069</v>
      </c>
      <c r="O49" s="51">
        <v>0.1358</v>
      </c>
      <c r="P49" s="51">
        <v>0.0427</v>
      </c>
      <c r="Q49" s="52">
        <v>3000.0</v>
      </c>
      <c r="R49" s="7">
        <f t="shared" si="6"/>
        <v>0.08333333333</v>
      </c>
      <c r="S49" s="53">
        <f t="shared" si="7"/>
        <v>0.8571428571</v>
      </c>
      <c r="T49" s="52">
        <v>180.0</v>
      </c>
      <c r="U49" s="7">
        <f t="shared" si="8"/>
        <v>1.388888889</v>
      </c>
      <c r="V49" s="53">
        <f t="shared" si="9"/>
        <v>0.06</v>
      </c>
      <c r="W49" s="53">
        <f t="shared" si="10"/>
        <v>0.01111111111</v>
      </c>
    </row>
    <row r="50">
      <c r="A50" s="47">
        <v>45952.0</v>
      </c>
      <c r="B50" s="5">
        <v>250.0</v>
      </c>
      <c r="C50" s="48">
        <v>5.0</v>
      </c>
      <c r="D50" s="48">
        <v>5.0</v>
      </c>
      <c r="E50" s="48">
        <v>5.0</v>
      </c>
      <c r="F50" s="48">
        <v>1.0</v>
      </c>
      <c r="G50" s="28">
        <f t="shared" si="1"/>
        <v>50</v>
      </c>
      <c r="H50" s="48">
        <v>150000.0</v>
      </c>
      <c r="I50" s="48">
        <v>232000.0</v>
      </c>
      <c r="J50" s="49">
        <f t="shared" si="2"/>
        <v>1.546666667</v>
      </c>
      <c r="K50" s="28">
        <f t="shared" si="3"/>
        <v>1.077586207</v>
      </c>
      <c r="L50" s="48">
        <v>3500.0</v>
      </c>
      <c r="M50" s="28">
        <f t="shared" si="4"/>
        <v>0.07142857143</v>
      </c>
      <c r="N50" s="50">
        <f t="shared" si="5"/>
        <v>0.0150862069</v>
      </c>
      <c r="O50" s="51">
        <v>0.1358</v>
      </c>
      <c r="P50" s="51">
        <v>0.0427</v>
      </c>
      <c r="Q50" s="52">
        <v>3000.0</v>
      </c>
      <c r="R50" s="7">
        <f t="shared" si="6"/>
        <v>0.08333333333</v>
      </c>
      <c r="S50" s="53">
        <f t="shared" si="7"/>
        <v>0.8571428571</v>
      </c>
      <c r="T50" s="52">
        <v>180.0</v>
      </c>
      <c r="U50" s="7">
        <f t="shared" si="8"/>
        <v>1.388888889</v>
      </c>
      <c r="V50" s="53">
        <f t="shared" si="9"/>
        <v>0.06</v>
      </c>
      <c r="W50" s="53">
        <f t="shared" si="10"/>
        <v>0.02777777778</v>
      </c>
    </row>
    <row r="51">
      <c r="A51" s="47">
        <v>45953.0</v>
      </c>
      <c r="B51" s="5">
        <v>250.0</v>
      </c>
      <c r="C51" s="48">
        <v>7.0</v>
      </c>
      <c r="D51" s="48">
        <v>5.0</v>
      </c>
      <c r="E51" s="48">
        <v>5.0</v>
      </c>
      <c r="F51" s="48">
        <v>1.0</v>
      </c>
      <c r="G51" s="28">
        <f t="shared" si="1"/>
        <v>35.71428571</v>
      </c>
      <c r="H51" s="48">
        <v>150000.0</v>
      </c>
      <c r="I51" s="48">
        <v>232000.0</v>
      </c>
      <c r="J51" s="49">
        <f t="shared" si="2"/>
        <v>1.546666667</v>
      </c>
      <c r="K51" s="28">
        <f t="shared" si="3"/>
        <v>1.077586207</v>
      </c>
      <c r="L51" s="48">
        <v>3500.0</v>
      </c>
      <c r="M51" s="28">
        <f t="shared" si="4"/>
        <v>0.07142857143</v>
      </c>
      <c r="N51" s="50">
        <f t="shared" si="5"/>
        <v>0.0150862069</v>
      </c>
      <c r="O51" s="51">
        <v>0.1358</v>
      </c>
      <c r="P51" s="51">
        <v>0.0427</v>
      </c>
      <c r="Q51" s="52">
        <v>3000.0</v>
      </c>
      <c r="R51" s="7">
        <f t="shared" si="6"/>
        <v>0.08333333333</v>
      </c>
      <c r="S51" s="53">
        <f t="shared" si="7"/>
        <v>0.8571428571</v>
      </c>
      <c r="T51" s="52">
        <v>180.0</v>
      </c>
      <c r="U51" s="7">
        <f t="shared" si="8"/>
        <v>1.388888889</v>
      </c>
      <c r="V51" s="53">
        <f t="shared" si="9"/>
        <v>0.06</v>
      </c>
      <c r="W51" s="53">
        <f t="shared" si="10"/>
        <v>0.03888888889</v>
      </c>
    </row>
    <row r="52">
      <c r="A52" s="47">
        <v>45954.0</v>
      </c>
      <c r="B52" s="5">
        <v>250.0</v>
      </c>
      <c r="C52" s="48">
        <v>9.0</v>
      </c>
      <c r="D52" s="48">
        <v>5.0</v>
      </c>
      <c r="E52" s="48">
        <v>5.0</v>
      </c>
      <c r="F52" s="48">
        <v>2.0</v>
      </c>
      <c r="G52" s="28">
        <f t="shared" si="1"/>
        <v>27.77777778</v>
      </c>
      <c r="H52" s="48">
        <v>150000.0</v>
      </c>
      <c r="I52" s="48">
        <v>232000.0</v>
      </c>
      <c r="J52" s="49">
        <f t="shared" si="2"/>
        <v>1.546666667</v>
      </c>
      <c r="K52" s="28">
        <f t="shared" si="3"/>
        <v>1.077586207</v>
      </c>
      <c r="L52" s="48">
        <v>3500.0</v>
      </c>
      <c r="M52" s="28">
        <f t="shared" si="4"/>
        <v>0.07142857143</v>
      </c>
      <c r="N52" s="50">
        <f t="shared" si="5"/>
        <v>0.0150862069</v>
      </c>
      <c r="O52" s="51">
        <v>0.1358</v>
      </c>
      <c r="P52" s="51">
        <v>0.0427</v>
      </c>
      <c r="Q52" s="52">
        <v>3000.0</v>
      </c>
      <c r="R52" s="7">
        <f t="shared" si="6"/>
        <v>0.08333333333</v>
      </c>
      <c r="S52" s="53">
        <f t="shared" si="7"/>
        <v>0.8571428571</v>
      </c>
      <c r="T52" s="52">
        <v>180.0</v>
      </c>
      <c r="U52" s="7">
        <f t="shared" si="8"/>
        <v>1.388888889</v>
      </c>
      <c r="V52" s="53">
        <f t="shared" si="9"/>
        <v>0.06</v>
      </c>
      <c r="W52" s="53">
        <f t="shared" si="10"/>
        <v>0.05</v>
      </c>
    </row>
    <row r="53">
      <c r="A53" s="47">
        <v>45955.0</v>
      </c>
      <c r="B53" s="5"/>
      <c r="C53" s="48"/>
      <c r="D53" s="30"/>
      <c r="E53" s="30"/>
      <c r="F53" s="30"/>
      <c r="G53" s="28"/>
      <c r="H53" s="48"/>
      <c r="I53" s="48"/>
      <c r="J53" s="49"/>
      <c r="K53" s="28"/>
      <c r="L53" s="48"/>
      <c r="M53" s="28"/>
      <c r="N53" s="50"/>
      <c r="O53" s="51"/>
      <c r="P53" s="51"/>
      <c r="Q53" s="52"/>
      <c r="R53" s="54"/>
      <c r="S53" s="53"/>
      <c r="T53" s="52"/>
      <c r="U53" s="54"/>
      <c r="V53" s="53"/>
      <c r="W53" s="53"/>
    </row>
    <row r="54">
      <c r="A54" s="47">
        <v>45956.0</v>
      </c>
      <c r="B54" s="5"/>
      <c r="C54" s="48"/>
      <c r="D54" s="30"/>
      <c r="E54" s="30"/>
      <c r="F54" s="30"/>
      <c r="G54" s="28"/>
      <c r="H54" s="48"/>
      <c r="I54" s="48"/>
      <c r="J54" s="49"/>
      <c r="K54" s="28"/>
      <c r="L54" s="48"/>
      <c r="M54" s="28"/>
      <c r="N54" s="50"/>
      <c r="O54" s="51"/>
      <c r="P54" s="51"/>
      <c r="Q54" s="52"/>
      <c r="R54" s="54"/>
      <c r="S54" s="53"/>
      <c r="T54" s="52"/>
      <c r="U54" s="54"/>
      <c r="V54" s="53"/>
      <c r="W54" s="53"/>
    </row>
    <row r="55">
      <c r="A55" s="47">
        <v>45957.0</v>
      </c>
      <c r="B55" s="5"/>
      <c r="C55" s="48"/>
      <c r="D55" s="30"/>
      <c r="E55" s="30"/>
      <c r="F55" s="30"/>
      <c r="G55" s="28"/>
      <c r="H55" s="48"/>
      <c r="I55" s="48"/>
      <c r="J55" s="49"/>
      <c r="K55" s="28"/>
      <c r="L55" s="48"/>
      <c r="M55" s="28"/>
      <c r="N55" s="50"/>
      <c r="O55" s="51"/>
      <c r="P55" s="51"/>
      <c r="Q55" s="52"/>
      <c r="R55" s="54"/>
      <c r="S55" s="53"/>
      <c r="T55" s="52"/>
      <c r="U55" s="54"/>
      <c r="V55" s="53"/>
      <c r="W55" s="53"/>
    </row>
    <row r="56">
      <c r="A56" s="47">
        <v>45958.0</v>
      </c>
      <c r="B56" s="5"/>
      <c r="C56" s="48"/>
      <c r="D56" s="30"/>
      <c r="E56" s="30"/>
      <c r="F56" s="30"/>
      <c r="G56" s="28"/>
      <c r="H56" s="48"/>
      <c r="I56" s="48"/>
      <c r="J56" s="49"/>
      <c r="K56" s="28"/>
      <c r="L56" s="48"/>
      <c r="M56" s="28"/>
      <c r="N56" s="50"/>
      <c r="O56" s="51"/>
      <c r="P56" s="51"/>
      <c r="Q56" s="52"/>
      <c r="R56" s="54"/>
      <c r="S56" s="53"/>
      <c r="T56" s="52"/>
      <c r="U56" s="54"/>
      <c r="V56" s="53"/>
      <c r="W56" s="53"/>
    </row>
    <row r="57">
      <c r="A57" s="47">
        <v>45959.0</v>
      </c>
      <c r="B57" s="5"/>
      <c r="C57" s="48"/>
      <c r="D57" s="30"/>
      <c r="E57" s="30"/>
      <c r="F57" s="30"/>
      <c r="G57" s="28"/>
      <c r="H57" s="48"/>
      <c r="I57" s="48"/>
      <c r="J57" s="49"/>
      <c r="K57" s="28"/>
      <c r="L57" s="48"/>
      <c r="M57" s="28"/>
      <c r="N57" s="50"/>
      <c r="O57" s="51"/>
      <c r="P57" s="51"/>
      <c r="Q57" s="52"/>
      <c r="R57" s="54"/>
      <c r="S57" s="53"/>
      <c r="T57" s="52"/>
      <c r="U57" s="54"/>
      <c r="V57" s="53"/>
      <c r="W57" s="53"/>
    </row>
    <row r="58">
      <c r="A58" s="47">
        <v>45960.0</v>
      </c>
      <c r="B58" s="5"/>
      <c r="C58" s="48"/>
      <c r="D58" s="30"/>
      <c r="E58" s="30"/>
      <c r="F58" s="30"/>
      <c r="G58" s="28"/>
      <c r="H58" s="48"/>
      <c r="I58" s="48"/>
      <c r="J58" s="49"/>
      <c r="K58" s="28"/>
      <c r="L58" s="48"/>
      <c r="M58" s="28"/>
      <c r="N58" s="50"/>
      <c r="O58" s="51"/>
      <c r="P58" s="51"/>
      <c r="Q58" s="52"/>
      <c r="R58" s="54"/>
      <c r="S58" s="53"/>
      <c r="T58" s="52"/>
      <c r="U58" s="54"/>
      <c r="V58" s="53"/>
      <c r="W58" s="53"/>
    </row>
    <row r="59">
      <c r="A59" s="47">
        <v>45961.0</v>
      </c>
      <c r="B59" s="5"/>
      <c r="C59" s="48"/>
      <c r="D59" s="30"/>
      <c r="E59" s="30"/>
      <c r="F59" s="30"/>
      <c r="G59" s="28"/>
      <c r="H59" s="48"/>
      <c r="I59" s="48"/>
      <c r="J59" s="49"/>
      <c r="K59" s="28"/>
      <c r="L59" s="48"/>
      <c r="M59" s="28"/>
      <c r="N59" s="50"/>
      <c r="O59" s="51"/>
      <c r="P59" s="51"/>
      <c r="Q59" s="52"/>
      <c r="R59" s="54"/>
      <c r="S59" s="53"/>
      <c r="T59" s="52"/>
      <c r="U59" s="54"/>
      <c r="V59" s="53"/>
      <c r="W59" s="53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</row>
  </sheetData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6.75"/>
    <col customWidth="1" min="2" max="3" width="17.25"/>
    <col customWidth="1" min="4" max="4" width="20.88"/>
    <col customWidth="1" min="5" max="5" width="20.5"/>
    <col customWidth="1" min="6" max="16" width="17.25"/>
    <col customWidth="1" min="17" max="17" width="22.5"/>
    <col customWidth="1" min="18" max="18" width="30.0"/>
    <col customWidth="1" min="19" max="21" width="19.75"/>
    <col customWidth="1" min="22" max="22" width="25.13"/>
    <col customWidth="1" min="23" max="23" width="30.63"/>
  </cols>
  <sheetData>
    <row r="1">
      <c r="A1" s="1" t="s">
        <v>103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A2" s="34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A3" s="35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>
      <c r="A4" s="36" t="s">
        <v>58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>
      <c r="A6" s="37" t="s">
        <v>59</v>
      </c>
      <c r="B6" s="3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>
      <c r="A7" s="39" t="s">
        <v>60</v>
      </c>
      <c r="B7" s="40">
        <f>'Metas do Projeto'!L4</f>
        <v>20000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>
      <c r="A8" s="39" t="s">
        <v>61</v>
      </c>
      <c r="B8" s="41">
        <f>'Metas do Projeto'!L8</f>
        <v>720.7207207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>
      <c r="A9" s="39" t="s">
        <v>62</v>
      </c>
      <c r="B9" s="40">
        <f>'Metas do Projeto'!L5</f>
        <v>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>
      <c r="A10" s="39" t="s">
        <v>63</v>
      </c>
      <c r="B10" s="42">
        <v>45991.0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>
      <c r="A11" s="37" t="s">
        <v>64</v>
      </c>
      <c r="B11" s="4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>
      <c r="A12" s="39" t="s">
        <v>60</v>
      </c>
      <c r="B12" s="40">
        <f>SUM(B29:B58)</f>
        <v>6000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>
      <c r="A13" s="39" t="s">
        <v>65</v>
      </c>
      <c r="B13" s="41">
        <f>SUM(C29:C58)</f>
        <v>193.8791209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>
      <c r="A14" s="39" t="s">
        <v>19</v>
      </c>
      <c r="B14" s="41">
        <f>SUM(D29:D58)</f>
        <v>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9" t="s">
        <v>22</v>
      </c>
      <c r="B15" s="41">
        <f>SUM(E29:E58)</f>
        <v>105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9" t="s">
        <v>25</v>
      </c>
      <c r="B16" s="41">
        <f>SUM(F29:F58)</f>
        <v>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9" t="s">
        <v>66</v>
      </c>
      <c r="B17" s="40">
        <f>B12/B13</f>
        <v>30.94711784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>
      <c r="A18" s="37" t="s">
        <v>67</v>
      </c>
      <c r="B18" s="4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>
      <c r="A19" s="39" t="s">
        <v>68</v>
      </c>
      <c r="B19" s="40">
        <f>B7-B12</f>
        <v>14000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>
      <c r="A20" s="39" t="s">
        <v>69</v>
      </c>
      <c r="B20" s="9">
        <f>B10-TODAY()</f>
        <v>279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>
      <c r="A21" s="39" t="s">
        <v>70</v>
      </c>
      <c r="B21" s="41">
        <f>B8-B13</f>
        <v>526.8415998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>
      <c r="A22" s="39" t="s">
        <v>71</v>
      </c>
      <c r="B22" s="40">
        <f>B19/B21</f>
        <v>26.57345207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>
      <c r="A23" s="37" t="s">
        <v>72</v>
      </c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>
      <c r="A24" s="39" t="s">
        <v>73</v>
      </c>
      <c r="B24" s="40">
        <f>B19/B20</f>
        <v>50.17921147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>
      <c r="A25" s="39" t="s">
        <v>74</v>
      </c>
      <c r="B25" s="41">
        <f>B21/B20</f>
        <v>1.888321146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>
      <c r="A26" s="39" t="s">
        <v>75</v>
      </c>
      <c r="B26" s="40">
        <f>B24/B25</f>
        <v>26.57345207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>
      <c r="A28" s="3" t="s">
        <v>1</v>
      </c>
      <c r="B28" s="44" t="s">
        <v>14</v>
      </c>
      <c r="C28" s="45" t="s">
        <v>76</v>
      </c>
      <c r="D28" s="45" t="s">
        <v>19</v>
      </c>
      <c r="E28" s="45" t="s">
        <v>22</v>
      </c>
      <c r="F28" s="45" t="s">
        <v>77</v>
      </c>
      <c r="G28" s="46" t="s">
        <v>38</v>
      </c>
      <c r="H28" s="44" t="s">
        <v>78</v>
      </c>
      <c r="I28" s="44" t="s">
        <v>79</v>
      </c>
      <c r="J28" s="46" t="s">
        <v>80</v>
      </c>
      <c r="K28" s="46" t="s">
        <v>81</v>
      </c>
      <c r="L28" s="44" t="s">
        <v>82</v>
      </c>
      <c r="M28" s="46" t="s">
        <v>83</v>
      </c>
      <c r="N28" s="46" t="s">
        <v>84</v>
      </c>
      <c r="O28" s="44" t="s">
        <v>85</v>
      </c>
      <c r="P28" s="44" t="s">
        <v>86</v>
      </c>
      <c r="Q28" s="44" t="s">
        <v>87</v>
      </c>
      <c r="R28" s="46" t="s">
        <v>88</v>
      </c>
      <c r="S28" s="46" t="s">
        <v>89</v>
      </c>
      <c r="T28" s="44" t="s">
        <v>90</v>
      </c>
      <c r="U28" s="46" t="s">
        <v>91</v>
      </c>
      <c r="V28" s="46" t="s">
        <v>92</v>
      </c>
      <c r="W28" s="46" t="s">
        <v>93</v>
      </c>
    </row>
    <row r="29">
      <c r="A29" s="47">
        <v>45962.0</v>
      </c>
      <c r="B29" s="5">
        <v>250.0</v>
      </c>
      <c r="C29" s="48">
        <v>9.0</v>
      </c>
      <c r="D29" s="48">
        <v>3.0</v>
      </c>
      <c r="E29" s="48">
        <v>3.0</v>
      </c>
      <c r="F29" s="48">
        <v>1.0</v>
      </c>
      <c r="G29" s="28">
        <f t="shared" ref="G29:G52" si="1">B29/C29</f>
        <v>27.77777778</v>
      </c>
      <c r="H29" s="48">
        <v>150000.0</v>
      </c>
      <c r="I29" s="48">
        <v>232000.0</v>
      </c>
      <c r="J29" s="49">
        <f t="shared" ref="J29:J52" si="2">I29/H29</f>
        <v>1.546666667</v>
      </c>
      <c r="K29" s="28">
        <f t="shared" ref="K29:K52" si="3">B29/I29*1000</f>
        <v>1.077586207</v>
      </c>
      <c r="L29" s="48">
        <v>3500.0</v>
      </c>
      <c r="M29" s="28">
        <f t="shared" ref="M29:M52" si="4">B29/L29</f>
        <v>0.07142857143</v>
      </c>
      <c r="N29" s="50">
        <f t="shared" ref="N29:N52" si="5">L29/I29</f>
        <v>0.0150862069</v>
      </c>
      <c r="O29" s="51">
        <v>0.1358</v>
      </c>
      <c r="P29" s="51">
        <v>0.0427</v>
      </c>
      <c r="Q29" s="52">
        <v>3000.0</v>
      </c>
      <c r="R29" s="7">
        <f t="shared" ref="R29:R52" si="6">B29/Q29</f>
        <v>0.08333333333</v>
      </c>
      <c r="S29" s="53">
        <f t="shared" ref="S29:S52" si="7">Q29/L29</f>
        <v>0.8571428571</v>
      </c>
      <c r="T29" s="52">
        <v>180.0</v>
      </c>
      <c r="U29" s="7">
        <f t="shared" ref="U29:U52" si="8">B29/T29</f>
        <v>1.388888889</v>
      </c>
      <c r="V29" s="53">
        <f t="shared" ref="V29:V52" si="9">T29/Q29</f>
        <v>0.06</v>
      </c>
      <c r="W29" s="53">
        <f t="shared" ref="W29:W52" si="10">C29/T29</f>
        <v>0.05</v>
      </c>
    </row>
    <row r="30">
      <c r="A30" s="47">
        <v>45963.0</v>
      </c>
      <c r="B30" s="5">
        <v>250.0</v>
      </c>
      <c r="C30" s="48">
        <v>8.0</v>
      </c>
      <c r="D30" s="48">
        <v>4.0</v>
      </c>
      <c r="E30" s="48">
        <v>4.0</v>
      </c>
      <c r="F30" s="48">
        <v>4.0</v>
      </c>
      <c r="G30" s="28">
        <f t="shared" si="1"/>
        <v>31.25</v>
      </c>
      <c r="H30" s="48">
        <v>150000.0</v>
      </c>
      <c r="I30" s="48">
        <v>232000.0</v>
      </c>
      <c r="J30" s="49">
        <f t="shared" si="2"/>
        <v>1.546666667</v>
      </c>
      <c r="K30" s="28">
        <f t="shared" si="3"/>
        <v>1.077586207</v>
      </c>
      <c r="L30" s="48">
        <v>3500.0</v>
      </c>
      <c r="M30" s="28">
        <f t="shared" si="4"/>
        <v>0.07142857143</v>
      </c>
      <c r="N30" s="50">
        <f t="shared" si="5"/>
        <v>0.0150862069</v>
      </c>
      <c r="O30" s="51">
        <v>0.1358</v>
      </c>
      <c r="P30" s="51">
        <v>0.0427</v>
      </c>
      <c r="Q30" s="52">
        <v>3000.0</v>
      </c>
      <c r="R30" s="7">
        <f t="shared" si="6"/>
        <v>0.08333333333</v>
      </c>
      <c r="S30" s="53">
        <f t="shared" si="7"/>
        <v>0.8571428571</v>
      </c>
      <c r="T30" s="52">
        <v>180.0</v>
      </c>
      <c r="U30" s="7">
        <f t="shared" si="8"/>
        <v>1.388888889</v>
      </c>
      <c r="V30" s="53">
        <f t="shared" si="9"/>
        <v>0.06</v>
      </c>
      <c r="W30" s="53">
        <f t="shared" si="10"/>
        <v>0.04444444444</v>
      </c>
    </row>
    <row r="31">
      <c r="A31" s="47">
        <v>45964.0</v>
      </c>
      <c r="B31" s="5">
        <v>250.0</v>
      </c>
      <c r="C31" s="48">
        <v>11.0</v>
      </c>
      <c r="D31" s="48">
        <v>5.0</v>
      </c>
      <c r="E31" s="48">
        <v>5.0</v>
      </c>
      <c r="F31" s="48">
        <v>2.0</v>
      </c>
      <c r="G31" s="28">
        <f t="shared" si="1"/>
        <v>22.72727273</v>
      </c>
      <c r="H31" s="48">
        <v>150000.0</v>
      </c>
      <c r="I31" s="48">
        <v>232000.0</v>
      </c>
      <c r="J31" s="49">
        <f t="shared" si="2"/>
        <v>1.546666667</v>
      </c>
      <c r="K31" s="28">
        <f t="shared" si="3"/>
        <v>1.077586207</v>
      </c>
      <c r="L31" s="48">
        <v>3500.0</v>
      </c>
      <c r="M31" s="28">
        <f t="shared" si="4"/>
        <v>0.07142857143</v>
      </c>
      <c r="N31" s="50">
        <f t="shared" si="5"/>
        <v>0.0150862069</v>
      </c>
      <c r="O31" s="51">
        <v>0.1358</v>
      </c>
      <c r="P31" s="51">
        <v>0.0427</v>
      </c>
      <c r="Q31" s="52">
        <v>3000.0</v>
      </c>
      <c r="R31" s="7">
        <f t="shared" si="6"/>
        <v>0.08333333333</v>
      </c>
      <c r="S31" s="53">
        <f t="shared" si="7"/>
        <v>0.8571428571</v>
      </c>
      <c r="T31" s="52">
        <v>180.0</v>
      </c>
      <c r="U31" s="7">
        <f t="shared" si="8"/>
        <v>1.388888889</v>
      </c>
      <c r="V31" s="53">
        <f t="shared" si="9"/>
        <v>0.06</v>
      </c>
      <c r="W31" s="53">
        <f t="shared" si="10"/>
        <v>0.06111111111</v>
      </c>
    </row>
    <row r="32">
      <c r="A32" s="47">
        <v>45965.0</v>
      </c>
      <c r="B32" s="5">
        <v>250.0</v>
      </c>
      <c r="C32" s="48">
        <v>13.0</v>
      </c>
      <c r="D32" s="48">
        <v>5.0</v>
      </c>
      <c r="E32" s="48">
        <v>5.0</v>
      </c>
      <c r="F32" s="48">
        <v>5.0</v>
      </c>
      <c r="G32" s="28">
        <f t="shared" si="1"/>
        <v>19.23076923</v>
      </c>
      <c r="H32" s="48">
        <v>150000.0</v>
      </c>
      <c r="I32" s="48">
        <v>232000.0</v>
      </c>
      <c r="J32" s="49">
        <f t="shared" si="2"/>
        <v>1.546666667</v>
      </c>
      <c r="K32" s="28">
        <f t="shared" si="3"/>
        <v>1.077586207</v>
      </c>
      <c r="L32" s="48">
        <v>3500.0</v>
      </c>
      <c r="M32" s="28">
        <f t="shared" si="4"/>
        <v>0.07142857143</v>
      </c>
      <c r="N32" s="50">
        <f t="shared" si="5"/>
        <v>0.0150862069</v>
      </c>
      <c r="O32" s="51">
        <v>0.1358</v>
      </c>
      <c r="P32" s="51">
        <v>0.0427</v>
      </c>
      <c r="Q32" s="52">
        <v>3000.0</v>
      </c>
      <c r="R32" s="7">
        <f t="shared" si="6"/>
        <v>0.08333333333</v>
      </c>
      <c r="S32" s="53">
        <f t="shared" si="7"/>
        <v>0.8571428571</v>
      </c>
      <c r="T32" s="52">
        <v>180.0</v>
      </c>
      <c r="U32" s="7">
        <f t="shared" si="8"/>
        <v>1.388888889</v>
      </c>
      <c r="V32" s="53">
        <f t="shared" si="9"/>
        <v>0.06</v>
      </c>
      <c r="W32" s="53">
        <f t="shared" si="10"/>
        <v>0.07222222222</v>
      </c>
    </row>
    <row r="33">
      <c r="A33" s="47">
        <v>45966.0</v>
      </c>
      <c r="B33" s="5">
        <v>250.0</v>
      </c>
      <c r="C33" s="48">
        <v>4.0</v>
      </c>
      <c r="D33" s="48">
        <v>5.0</v>
      </c>
      <c r="E33" s="48">
        <v>5.0</v>
      </c>
      <c r="F33" s="48">
        <v>1.0</v>
      </c>
      <c r="G33" s="28">
        <f t="shared" si="1"/>
        <v>62.5</v>
      </c>
      <c r="H33" s="48">
        <v>150000.0</v>
      </c>
      <c r="I33" s="48">
        <v>232000.0</v>
      </c>
      <c r="J33" s="49">
        <f t="shared" si="2"/>
        <v>1.546666667</v>
      </c>
      <c r="K33" s="28">
        <f t="shared" si="3"/>
        <v>1.077586207</v>
      </c>
      <c r="L33" s="48">
        <v>3500.0</v>
      </c>
      <c r="M33" s="28">
        <f t="shared" si="4"/>
        <v>0.07142857143</v>
      </c>
      <c r="N33" s="50">
        <f t="shared" si="5"/>
        <v>0.0150862069</v>
      </c>
      <c r="O33" s="51">
        <v>0.1358</v>
      </c>
      <c r="P33" s="51">
        <v>0.0427</v>
      </c>
      <c r="Q33" s="52">
        <v>3000.0</v>
      </c>
      <c r="R33" s="7">
        <f t="shared" si="6"/>
        <v>0.08333333333</v>
      </c>
      <c r="S33" s="53">
        <f t="shared" si="7"/>
        <v>0.8571428571</v>
      </c>
      <c r="T33" s="52">
        <v>180.0</v>
      </c>
      <c r="U33" s="7">
        <f t="shared" si="8"/>
        <v>1.388888889</v>
      </c>
      <c r="V33" s="53">
        <f t="shared" si="9"/>
        <v>0.06</v>
      </c>
      <c r="W33" s="53">
        <f t="shared" si="10"/>
        <v>0.02222222222</v>
      </c>
    </row>
    <row r="34">
      <c r="A34" s="47">
        <v>45967.0</v>
      </c>
      <c r="B34" s="5">
        <v>250.0</v>
      </c>
      <c r="C34" s="48">
        <v>5.0</v>
      </c>
      <c r="D34" s="48">
        <v>3.0</v>
      </c>
      <c r="E34" s="48">
        <v>3.0</v>
      </c>
      <c r="F34" s="48">
        <v>1.0</v>
      </c>
      <c r="G34" s="28">
        <f t="shared" si="1"/>
        <v>50</v>
      </c>
      <c r="H34" s="48">
        <v>150000.0</v>
      </c>
      <c r="I34" s="48">
        <v>232000.0</v>
      </c>
      <c r="J34" s="49">
        <f t="shared" si="2"/>
        <v>1.546666667</v>
      </c>
      <c r="K34" s="28">
        <f t="shared" si="3"/>
        <v>1.077586207</v>
      </c>
      <c r="L34" s="48">
        <v>3500.0</v>
      </c>
      <c r="M34" s="28">
        <f t="shared" si="4"/>
        <v>0.07142857143</v>
      </c>
      <c r="N34" s="50">
        <f t="shared" si="5"/>
        <v>0.0150862069</v>
      </c>
      <c r="O34" s="51">
        <v>0.1358</v>
      </c>
      <c r="P34" s="51">
        <v>0.0427</v>
      </c>
      <c r="Q34" s="52">
        <v>3000.0</v>
      </c>
      <c r="R34" s="7">
        <f t="shared" si="6"/>
        <v>0.08333333333</v>
      </c>
      <c r="S34" s="53">
        <f t="shared" si="7"/>
        <v>0.8571428571</v>
      </c>
      <c r="T34" s="52">
        <v>180.0</v>
      </c>
      <c r="U34" s="7">
        <f t="shared" si="8"/>
        <v>1.388888889</v>
      </c>
      <c r="V34" s="53">
        <f t="shared" si="9"/>
        <v>0.06</v>
      </c>
      <c r="W34" s="53">
        <f t="shared" si="10"/>
        <v>0.02777777778</v>
      </c>
    </row>
    <row r="35">
      <c r="A35" s="47">
        <v>45968.0</v>
      </c>
      <c r="B35" s="5">
        <v>250.0</v>
      </c>
      <c r="C35" s="48">
        <v>9.0</v>
      </c>
      <c r="D35" s="48">
        <v>4.0</v>
      </c>
      <c r="E35" s="48">
        <v>4.0</v>
      </c>
      <c r="F35" s="48">
        <v>2.0</v>
      </c>
      <c r="G35" s="28">
        <f t="shared" si="1"/>
        <v>27.77777778</v>
      </c>
      <c r="H35" s="48">
        <v>150000.0</v>
      </c>
      <c r="I35" s="48">
        <v>232000.0</v>
      </c>
      <c r="J35" s="49">
        <f t="shared" si="2"/>
        <v>1.546666667</v>
      </c>
      <c r="K35" s="28">
        <f t="shared" si="3"/>
        <v>1.077586207</v>
      </c>
      <c r="L35" s="48">
        <v>3500.0</v>
      </c>
      <c r="M35" s="28">
        <f t="shared" si="4"/>
        <v>0.07142857143</v>
      </c>
      <c r="N35" s="50">
        <f t="shared" si="5"/>
        <v>0.0150862069</v>
      </c>
      <c r="O35" s="51">
        <v>0.1358</v>
      </c>
      <c r="P35" s="51">
        <v>0.0427</v>
      </c>
      <c r="Q35" s="52">
        <v>3000.0</v>
      </c>
      <c r="R35" s="7">
        <f t="shared" si="6"/>
        <v>0.08333333333</v>
      </c>
      <c r="S35" s="53">
        <f t="shared" si="7"/>
        <v>0.8571428571</v>
      </c>
      <c r="T35" s="52">
        <v>180.0</v>
      </c>
      <c r="U35" s="7">
        <f t="shared" si="8"/>
        <v>1.388888889</v>
      </c>
      <c r="V35" s="53">
        <f t="shared" si="9"/>
        <v>0.06</v>
      </c>
      <c r="W35" s="53">
        <f t="shared" si="10"/>
        <v>0.05</v>
      </c>
    </row>
    <row r="36">
      <c r="A36" s="47">
        <v>45969.0</v>
      </c>
      <c r="B36" s="5">
        <v>250.0</v>
      </c>
      <c r="C36" s="48">
        <v>10.0</v>
      </c>
      <c r="D36" s="48">
        <v>5.0</v>
      </c>
      <c r="E36" s="48">
        <v>5.0</v>
      </c>
      <c r="F36" s="48">
        <v>2.0</v>
      </c>
      <c r="G36" s="28">
        <f t="shared" si="1"/>
        <v>25</v>
      </c>
      <c r="H36" s="48">
        <v>150000.0</v>
      </c>
      <c r="I36" s="48">
        <v>232000.0</v>
      </c>
      <c r="J36" s="49">
        <f t="shared" si="2"/>
        <v>1.546666667</v>
      </c>
      <c r="K36" s="28">
        <f t="shared" si="3"/>
        <v>1.077586207</v>
      </c>
      <c r="L36" s="48">
        <v>3500.0</v>
      </c>
      <c r="M36" s="28">
        <f t="shared" si="4"/>
        <v>0.07142857143</v>
      </c>
      <c r="N36" s="50">
        <f t="shared" si="5"/>
        <v>0.0150862069</v>
      </c>
      <c r="O36" s="51">
        <v>0.1358</v>
      </c>
      <c r="P36" s="51">
        <v>0.0427</v>
      </c>
      <c r="Q36" s="52">
        <v>3000.0</v>
      </c>
      <c r="R36" s="7">
        <f t="shared" si="6"/>
        <v>0.08333333333</v>
      </c>
      <c r="S36" s="53">
        <f t="shared" si="7"/>
        <v>0.8571428571</v>
      </c>
      <c r="T36" s="52">
        <v>180.0</v>
      </c>
      <c r="U36" s="7">
        <f t="shared" si="8"/>
        <v>1.388888889</v>
      </c>
      <c r="V36" s="53">
        <f t="shared" si="9"/>
        <v>0.06</v>
      </c>
      <c r="W36" s="53">
        <f t="shared" si="10"/>
        <v>0.05555555556</v>
      </c>
    </row>
    <row r="37">
      <c r="A37" s="47">
        <v>45970.0</v>
      </c>
      <c r="B37" s="5">
        <v>250.0</v>
      </c>
      <c r="C37" s="48">
        <v>15.0</v>
      </c>
      <c r="D37" s="48">
        <v>5.0</v>
      </c>
      <c r="E37" s="48">
        <v>5.0</v>
      </c>
      <c r="F37" s="48">
        <v>3.0</v>
      </c>
      <c r="G37" s="28">
        <f t="shared" si="1"/>
        <v>16.66666667</v>
      </c>
      <c r="H37" s="48">
        <v>150000.0</v>
      </c>
      <c r="I37" s="48">
        <v>232000.0</v>
      </c>
      <c r="J37" s="49">
        <f t="shared" si="2"/>
        <v>1.546666667</v>
      </c>
      <c r="K37" s="28">
        <f t="shared" si="3"/>
        <v>1.077586207</v>
      </c>
      <c r="L37" s="48">
        <v>3500.0</v>
      </c>
      <c r="M37" s="28">
        <f t="shared" si="4"/>
        <v>0.07142857143</v>
      </c>
      <c r="N37" s="50">
        <f t="shared" si="5"/>
        <v>0.0150862069</v>
      </c>
      <c r="O37" s="51">
        <v>0.1358</v>
      </c>
      <c r="P37" s="51">
        <v>0.0427</v>
      </c>
      <c r="Q37" s="52">
        <v>3000.0</v>
      </c>
      <c r="R37" s="7">
        <f t="shared" si="6"/>
        <v>0.08333333333</v>
      </c>
      <c r="S37" s="53">
        <f t="shared" si="7"/>
        <v>0.8571428571</v>
      </c>
      <c r="T37" s="52">
        <v>180.0</v>
      </c>
      <c r="U37" s="7">
        <f t="shared" si="8"/>
        <v>1.388888889</v>
      </c>
      <c r="V37" s="53">
        <f t="shared" si="9"/>
        <v>0.06</v>
      </c>
      <c r="W37" s="53">
        <f t="shared" si="10"/>
        <v>0.08333333333</v>
      </c>
    </row>
    <row r="38">
      <c r="A38" s="47">
        <v>45971.0</v>
      </c>
      <c r="B38" s="5">
        <v>250.0</v>
      </c>
      <c r="C38" s="48">
        <v>8.0</v>
      </c>
      <c r="D38" s="48">
        <v>5.0</v>
      </c>
      <c r="E38" s="48">
        <v>5.0</v>
      </c>
      <c r="F38" s="48">
        <v>1.0</v>
      </c>
      <c r="G38" s="28">
        <f t="shared" si="1"/>
        <v>31.25</v>
      </c>
      <c r="H38" s="48">
        <v>150000.0</v>
      </c>
      <c r="I38" s="48">
        <v>232000.0</v>
      </c>
      <c r="J38" s="49">
        <f t="shared" si="2"/>
        <v>1.546666667</v>
      </c>
      <c r="K38" s="28">
        <f t="shared" si="3"/>
        <v>1.077586207</v>
      </c>
      <c r="L38" s="48">
        <v>3500.0</v>
      </c>
      <c r="M38" s="28">
        <f t="shared" si="4"/>
        <v>0.07142857143</v>
      </c>
      <c r="N38" s="50">
        <f t="shared" si="5"/>
        <v>0.0150862069</v>
      </c>
      <c r="O38" s="51">
        <v>0.1358</v>
      </c>
      <c r="P38" s="51">
        <v>0.0427</v>
      </c>
      <c r="Q38" s="52">
        <v>3000.0</v>
      </c>
      <c r="R38" s="7">
        <f t="shared" si="6"/>
        <v>0.08333333333</v>
      </c>
      <c r="S38" s="53">
        <f t="shared" si="7"/>
        <v>0.8571428571</v>
      </c>
      <c r="T38" s="52">
        <v>180.0</v>
      </c>
      <c r="U38" s="7">
        <f t="shared" si="8"/>
        <v>1.388888889</v>
      </c>
      <c r="V38" s="53">
        <f t="shared" si="9"/>
        <v>0.06</v>
      </c>
      <c r="W38" s="53">
        <f t="shared" si="10"/>
        <v>0.04444444444</v>
      </c>
    </row>
    <row r="39">
      <c r="A39" s="47">
        <v>45972.0</v>
      </c>
      <c r="B39" s="5">
        <v>250.0</v>
      </c>
      <c r="C39" s="48">
        <v>11.0</v>
      </c>
      <c r="D39" s="48">
        <v>3.0</v>
      </c>
      <c r="E39" s="48">
        <v>3.0</v>
      </c>
      <c r="F39" s="48">
        <v>4.0</v>
      </c>
      <c r="G39" s="28">
        <f t="shared" si="1"/>
        <v>22.72727273</v>
      </c>
      <c r="H39" s="48">
        <v>150000.0</v>
      </c>
      <c r="I39" s="48">
        <v>232000.0</v>
      </c>
      <c r="J39" s="49">
        <f t="shared" si="2"/>
        <v>1.546666667</v>
      </c>
      <c r="K39" s="28">
        <f t="shared" si="3"/>
        <v>1.077586207</v>
      </c>
      <c r="L39" s="48">
        <v>3500.0</v>
      </c>
      <c r="M39" s="28">
        <f t="shared" si="4"/>
        <v>0.07142857143</v>
      </c>
      <c r="N39" s="50">
        <f t="shared" si="5"/>
        <v>0.0150862069</v>
      </c>
      <c r="O39" s="51">
        <v>0.1358</v>
      </c>
      <c r="P39" s="51">
        <v>0.0427</v>
      </c>
      <c r="Q39" s="52">
        <v>3000.0</v>
      </c>
      <c r="R39" s="7">
        <f t="shared" si="6"/>
        <v>0.08333333333</v>
      </c>
      <c r="S39" s="53">
        <f t="shared" si="7"/>
        <v>0.8571428571</v>
      </c>
      <c r="T39" s="52">
        <v>180.0</v>
      </c>
      <c r="U39" s="7">
        <f t="shared" si="8"/>
        <v>1.388888889</v>
      </c>
      <c r="V39" s="53">
        <f t="shared" si="9"/>
        <v>0.06</v>
      </c>
      <c r="W39" s="53">
        <f t="shared" si="10"/>
        <v>0.06111111111</v>
      </c>
    </row>
    <row r="40">
      <c r="A40" s="47">
        <v>45973.0</v>
      </c>
      <c r="B40" s="5">
        <v>250.0</v>
      </c>
      <c r="C40" s="48">
        <v>4.0</v>
      </c>
      <c r="D40" s="48">
        <v>4.0</v>
      </c>
      <c r="E40" s="48">
        <v>4.0</v>
      </c>
      <c r="F40" s="48">
        <v>2.0</v>
      </c>
      <c r="G40" s="28">
        <f t="shared" si="1"/>
        <v>62.5</v>
      </c>
      <c r="H40" s="48">
        <v>150000.0</v>
      </c>
      <c r="I40" s="48">
        <v>232000.0</v>
      </c>
      <c r="J40" s="49">
        <f t="shared" si="2"/>
        <v>1.546666667</v>
      </c>
      <c r="K40" s="28">
        <f t="shared" si="3"/>
        <v>1.077586207</v>
      </c>
      <c r="L40" s="48">
        <v>3500.0</v>
      </c>
      <c r="M40" s="28">
        <f t="shared" si="4"/>
        <v>0.07142857143</v>
      </c>
      <c r="N40" s="50">
        <f t="shared" si="5"/>
        <v>0.0150862069</v>
      </c>
      <c r="O40" s="51">
        <v>0.1358</v>
      </c>
      <c r="P40" s="51">
        <v>0.0427</v>
      </c>
      <c r="Q40" s="52">
        <v>3000.0</v>
      </c>
      <c r="R40" s="7">
        <f t="shared" si="6"/>
        <v>0.08333333333</v>
      </c>
      <c r="S40" s="53">
        <f t="shared" si="7"/>
        <v>0.8571428571</v>
      </c>
      <c r="T40" s="52">
        <v>180.0</v>
      </c>
      <c r="U40" s="7">
        <f t="shared" si="8"/>
        <v>1.388888889</v>
      </c>
      <c r="V40" s="53">
        <f t="shared" si="9"/>
        <v>0.06</v>
      </c>
      <c r="W40" s="53">
        <f t="shared" si="10"/>
        <v>0.02222222222</v>
      </c>
    </row>
    <row r="41">
      <c r="A41" s="47">
        <v>45974.0</v>
      </c>
      <c r="B41" s="5">
        <v>250.0</v>
      </c>
      <c r="C41" s="48">
        <v>3.0</v>
      </c>
      <c r="D41" s="48">
        <v>5.0</v>
      </c>
      <c r="E41" s="48">
        <v>5.0</v>
      </c>
      <c r="F41" s="48">
        <v>5.0</v>
      </c>
      <c r="G41" s="28">
        <f t="shared" si="1"/>
        <v>83.33333333</v>
      </c>
      <c r="H41" s="48">
        <v>150000.0</v>
      </c>
      <c r="I41" s="48">
        <v>232000.0</v>
      </c>
      <c r="J41" s="49">
        <f t="shared" si="2"/>
        <v>1.546666667</v>
      </c>
      <c r="K41" s="28">
        <f t="shared" si="3"/>
        <v>1.077586207</v>
      </c>
      <c r="L41" s="48">
        <v>3500.0</v>
      </c>
      <c r="M41" s="28">
        <f t="shared" si="4"/>
        <v>0.07142857143</v>
      </c>
      <c r="N41" s="50">
        <f t="shared" si="5"/>
        <v>0.0150862069</v>
      </c>
      <c r="O41" s="51">
        <v>0.1358</v>
      </c>
      <c r="P41" s="51">
        <v>0.0427</v>
      </c>
      <c r="Q41" s="52">
        <v>3000.0</v>
      </c>
      <c r="R41" s="7">
        <f t="shared" si="6"/>
        <v>0.08333333333</v>
      </c>
      <c r="S41" s="53">
        <f t="shared" si="7"/>
        <v>0.8571428571</v>
      </c>
      <c r="T41" s="52">
        <v>180.0</v>
      </c>
      <c r="U41" s="7">
        <f t="shared" si="8"/>
        <v>1.388888889</v>
      </c>
      <c r="V41" s="53">
        <f t="shared" si="9"/>
        <v>0.06</v>
      </c>
      <c r="W41" s="53">
        <f t="shared" si="10"/>
        <v>0.01666666667</v>
      </c>
    </row>
    <row r="42">
      <c r="A42" s="47">
        <v>45975.0</v>
      </c>
      <c r="B42" s="5">
        <v>250.0</v>
      </c>
      <c r="C42" s="48">
        <v>8.0</v>
      </c>
      <c r="D42" s="48">
        <v>5.0</v>
      </c>
      <c r="E42" s="48">
        <v>5.0</v>
      </c>
      <c r="F42" s="48">
        <v>1.0</v>
      </c>
      <c r="G42" s="28">
        <f t="shared" si="1"/>
        <v>31.25</v>
      </c>
      <c r="H42" s="48">
        <v>150000.0</v>
      </c>
      <c r="I42" s="48">
        <v>232000.0</v>
      </c>
      <c r="J42" s="49">
        <f t="shared" si="2"/>
        <v>1.546666667</v>
      </c>
      <c r="K42" s="28">
        <f t="shared" si="3"/>
        <v>1.077586207</v>
      </c>
      <c r="L42" s="48">
        <v>3500.0</v>
      </c>
      <c r="M42" s="28">
        <f t="shared" si="4"/>
        <v>0.07142857143</v>
      </c>
      <c r="N42" s="50">
        <f t="shared" si="5"/>
        <v>0.0150862069</v>
      </c>
      <c r="O42" s="51">
        <v>0.1358</v>
      </c>
      <c r="P42" s="51">
        <v>0.0427</v>
      </c>
      <c r="Q42" s="52">
        <v>3000.0</v>
      </c>
      <c r="R42" s="7">
        <f t="shared" si="6"/>
        <v>0.08333333333</v>
      </c>
      <c r="S42" s="53">
        <f t="shared" si="7"/>
        <v>0.8571428571</v>
      </c>
      <c r="T42" s="52">
        <v>180.0</v>
      </c>
      <c r="U42" s="7">
        <f t="shared" si="8"/>
        <v>1.388888889</v>
      </c>
      <c r="V42" s="53">
        <f t="shared" si="9"/>
        <v>0.06</v>
      </c>
      <c r="W42" s="53">
        <f t="shared" si="10"/>
        <v>0.04444444444</v>
      </c>
    </row>
    <row r="43">
      <c r="A43" s="47">
        <v>45976.0</v>
      </c>
      <c r="B43" s="5">
        <v>250.0</v>
      </c>
      <c r="C43" s="48">
        <v>6.87912087912087</v>
      </c>
      <c r="D43" s="48">
        <v>5.0</v>
      </c>
      <c r="E43" s="48">
        <v>5.0</v>
      </c>
      <c r="F43" s="48">
        <v>1.0</v>
      </c>
      <c r="G43" s="28">
        <f t="shared" si="1"/>
        <v>36.34185304</v>
      </c>
      <c r="H43" s="48">
        <v>150000.0</v>
      </c>
      <c r="I43" s="48">
        <v>232000.0</v>
      </c>
      <c r="J43" s="49">
        <f t="shared" si="2"/>
        <v>1.546666667</v>
      </c>
      <c r="K43" s="28">
        <f t="shared" si="3"/>
        <v>1.077586207</v>
      </c>
      <c r="L43" s="48">
        <v>3500.0</v>
      </c>
      <c r="M43" s="28">
        <f t="shared" si="4"/>
        <v>0.07142857143</v>
      </c>
      <c r="N43" s="50">
        <f t="shared" si="5"/>
        <v>0.0150862069</v>
      </c>
      <c r="O43" s="51">
        <v>0.1358</v>
      </c>
      <c r="P43" s="51">
        <v>0.0427</v>
      </c>
      <c r="Q43" s="52">
        <v>3000.0</v>
      </c>
      <c r="R43" s="7">
        <f t="shared" si="6"/>
        <v>0.08333333333</v>
      </c>
      <c r="S43" s="53">
        <f t="shared" si="7"/>
        <v>0.8571428571</v>
      </c>
      <c r="T43" s="52">
        <v>180.0</v>
      </c>
      <c r="U43" s="7">
        <f t="shared" si="8"/>
        <v>1.388888889</v>
      </c>
      <c r="V43" s="53">
        <f t="shared" si="9"/>
        <v>0.06</v>
      </c>
      <c r="W43" s="53">
        <f t="shared" si="10"/>
        <v>0.03821733822</v>
      </c>
    </row>
    <row r="44">
      <c r="A44" s="47">
        <v>45977.0</v>
      </c>
      <c r="B44" s="5">
        <v>250.0</v>
      </c>
      <c r="C44" s="48">
        <v>4.0</v>
      </c>
      <c r="D44" s="48">
        <v>3.0</v>
      </c>
      <c r="E44" s="48">
        <v>3.0</v>
      </c>
      <c r="F44" s="48">
        <v>2.0</v>
      </c>
      <c r="G44" s="28">
        <f t="shared" si="1"/>
        <v>62.5</v>
      </c>
      <c r="H44" s="48">
        <v>150000.0</v>
      </c>
      <c r="I44" s="48">
        <v>232000.0</v>
      </c>
      <c r="J44" s="49">
        <f t="shared" si="2"/>
        <v>1.546666667</v>
      </c>
      <c r="K44" s="28">
        <f t="shared" si="3"/>
        <v>1.077586207</v>
      </c>
      <c r="L44" s="48">
        <v>3500.0</v>
      </c>
      <c r="M44" s="28">
        <f t="shared" si="4"/>
        <v>0.07142857143</v>
      </c>
      <c r="N44" s="50">
        <f t="shared" si="5"/>
        <v>0.0150862069</v>
      </c>
      <c r="O44" s="51">
        <v>0.1358</v>
      </c>
      <c r="P44" s="51">
        <v>0.0427</v>
      </c>
      <c r="Q44" s="52">
        <v>3000.0</v>
      </c>
      <c r="R44" s="7">
        <f t="shared" si="6"/>
        <v>0.08333333333</v>
      </c>
      <c r="S44" s="53">
        <f t="shared" si="7"/>
        <v>0.8571428571</v>
      </c>
      <c r="T44" s="52">
        <v>180.0</v>
      </c>
      <c r="U44" s="7">
        <f t="shared" si="8"/>
        <v>1.388888889</v>
      </c>
      <c r="V44" s="53">
        <f t="shared" si="9"/>
        <v>0.06</v>
      </c>
      <c r="W44" s="53">
        <f t="shared" si="10"/>
        <v>0.02222222222</v>
      </c>
    </row>
    <row r="45">
      <c r="A45" s="47">
        <v>45978.0</v>
      </c>
      <c r="B45" s="5">
        <v>250.0</v>
      </c>
      <c r="C45" s="48">
        <v>9.0</v>
      </c>
      <c r="D45" s="48">
        <v>4.0</v>
      </c>
      <c r="E45" s="48">
        <v>4.0</v>
      </c>
      <c r="F45" s="48">
        <v>2.0</v>
      </c>
      <c r="G45" s="28">
        <f t="shared" si="1"/>
        <v>27.77777778</v>
      </c>
      <c r="H45" s="48">
        <v>150000.0</v>
      </c>
      <c r="I45" s="48">
        <v>232000.0</v>
      </c>
      <c r="J45" s="49">
        <f t="shared" si="2"/>
        <v>1.546666667</v>
      </c>
      <c r="K45" s="28">
        <f t="shared" si="3"/>
        <v>1.077586207</v>
      </c>
      <c r="L45" s="48">
        <v>3500.0</v>
      </c>
      <c r="M45" s="28">
        <f t="shared" si="4"/>
        <v>0.07142857143</v>
      </c>
      <c r="N45" s="50">
        <f t="shared" si="5"/>
        <v>0.0150862069</v>
      </c>
      <c r="O45" s="51">
        <v>0.1358</v>
      </c>
      <c r="P45" s="51">
        <v>0.0427</v>
      </c>
      <c r="Q45" s="52">
        <v>3000.0</v>
      </c>
      <c r="R45" s="7">
        <f t="shared" si="6"/>
        <v>0.08333333333</v>
      </c>
      <c r="S45" s="53">
        <f t="shared" si="7"/>
        <v>0.8571428571</v>
      </c>
      <c r="T45" s="52">
        <v>180.0</v>
      </c>
      <c r="U45" s="7">
        <f t="shared" si="8"/>
        <v>1.388888889</v>
      </c>
      <c r="V45" s="53">
        <f t="shared" si="9"/>
        <v>0.06</v>
      </c>
      <c r="W45" s="53">
        <f t="shared" si="10"/>
        <v>0.05</v>
      </c>
    </row>
    <row r="46">
      <c r="A46" s="47">
        <v>45979.0</v>
      </c>
      <c r="B46" s="5">
        <v>250.0</v>
      </c>
      <c r="C46" s="48">
        <v>14.0</v>
      </c>
      <c r="D46" s="48">
        <v>5.0</v>
      </c>
      <c r="E46" s="48">
        <v>5.0</v>
      </c>
      <c r="F46" s="48">
        <v>1.0</v>
      </c>
      <c r="G46" s="28">
        <f t="shared" si="1"/>
        <v>17.85714286</v>
      </c>
      <c r="H46" s="48">
        <v>150000.0</v>
      </c>
      <c r="I46" s="48">
        <v>232000.0</v>
      </c>
      <c r="J46" s="49">
        <f t="shared" si="2"/>
        <v>1.546666667</v>
      </c>
      <c r="K46" s="28">
        <f t="shared" si="3"/>
        <v>1.077586207</v>
      </c>
      <c r="L46" s="48">
        <v>3500.0</v>
      </c>
      <c r="M46" s="28">
        <f t="shared" si="4"/>
        <v>0.07142857143</v>
      </c>
      <c r="N46" s="50">
        <f t="shared" si="5"/>
        <v>0.0150862069</v>
      </c>
      <c r="O46" s="51">
        <v>0.1358</v>
      </c>
      <c r="P46" s="51">
        <v>0.0427</v>
      </c>
      <c r="Q46" s="52">
        <v>3000.0</v>
      </c>
      <c r="R46" s="7">
        <f t="shared" si="6"/>
        <v>0.08333333333</v>
      </c>
      <c r="S46" s="53">
        <f t="shared" si="7"/>
        <v>0.8571428571</v>
      </c>
      <c r="T46" s="52">
        <v>180.0</v>
      </c>
      <c r="U46" s="7">
        <f t="shared" si="8"/>
        <v>1.388888889</v>
      </c>
      <c r="V46" s="53">
        <f t="shared" si="9"/>
        <v>0.06</v>
      </c>
      <c r="W46" s="53">
        <f t="shared" si="10"/>
        <v>0.07777777778</v>
      </c>
    </row>
    <row r="47">
      <c r="A47" s="47">
        <v>45980.0</v>
      </c>
      <c r="B47" s="5">
        <v>250.0</v>
      </c>
      <c r="C47" s="48">
        <v>18.0</v>
      </c>
      <c r="D47" s="48">
        <v>3.0</v>
      </c>
      <c r="E47" s="48">
        <v>3.0</v>
      </c>
      <c r="F47" s="48">
        <v>4.0</v>
      </c>
      <c r="G47" s="28">
        <f t="shared" si="1"/>
        <v>13.88888889</v>
      </c>
      <c r="H47" s="48">
        <v>150000.0</v>
      </c>
      <c r="I47" s="48">
        <v>232000.0</v>
      </c>
      <c r="J47" s="49">
        <f t="shared" si="2"/>
        <v>1.546666667</v>
      </c>
      <c r="K47" s="28">
        <f t="shared" si="3"/>
        <v>1.077586207</v>
      </c>
      <c r="L47" s="48">
        <v>3500.0</v>
      </c>
      <c r="M47" s="28">
        <f t="shared" si="4"/>
        <v>0.07142857143</v>
      </c>
      <c r="N47" s="50">
        <f t="shared" si="5"/>
        <v>0.0150862069</v>
      </c>
      <c r="O47" s="51">
        <v>0.1358</v>
      </c>
      <c r="P47" s="51">
        <v>0.0427</v>
      </c>
      <c r="Q47" s="52">
        <v>3000.0</v>
      </c>
      <c r="R47" s="7">
        <f t="shared" si="6"/>
        <v>0.08333333333</v>
      </c>
      <c r="S47" s="53">
        <f t="shared" si="7"/>
        <v>0.8571428571</v>
      </c>
      <c r="T47" s="52">
        <v>180.0</v>
      </c>
      <c r="U47" s="7">
        <f t="shared" si="8"/>
        <v>1.388888889</v>
      </c>
      <c r="V47" s="53">
        <f t="shared" si="9"/>
        <v>0.06</v>
      </c>
      <c r="W47" s="53">
        <f t="shared" si="10"/>
        <v>0.1</v>
      </c>
    </row>
    <row r="48">
      <c r="A48" s="47">
        <v>45981.0</v>
      </c>
      <c r="B48" s="5">
        <v>250.0</v>
      </c>
      <c r="C48" s="48">
        <v>1.0</v>
      </c>
      <c r="D48" s="48">
        <v>4.0</v>
      </c>
      <c r="E48" s="48">
        <v>4.0</v>
      </c>
      <c r="F48" s="48">
        <v>2.0</v>
      </c>
      <c r="G48" s="28">
        <f t="shared" si="1"/>
        <v>250</v>
      </c>
      <c r="H48" s="48">
        <v>150000.0</v>
      </c>
      <c r="I48" s="48">
        <v>232000.0</v>
      </c>
      <c r="J48" s="49">
        <f t="shared" si="2"/>
        <v>1.546666667</v>
      </c>
      <c r="K48" s="28">
        <f t="shared" si="3"/>
        <v>1.077586207</v>
      </c>
      <c r="L48" s="48">
        <v>3500.0</v>
      </c>
      <c r="M48" s="28">
        <f t="shared" si="4"/>
        <v>0.07142857143</v>
      </c>
      <c r="N48" s="50">
        <f t="shared" si="5"/>
        <v>0.0150862069</v>
      </c>
      <c r="O48" s="51">
        <v>0.1358</v>
      </c>
      <c r="P48" s="51">
        <v>0.0427</v>
      </c>
      <c r="Q48" s="52">
        <v>3000.0</v>
      </c>
      <c r="R48" s="7">
        <f t="shared" si="6"/>
        <v>0.08333333333</v>
      </c>
      <c r="S48" s="53">
        <f t="shared" si="7"/>
        <v>0.8571428571</v>
      </c>
      <c r="T48" s="52">
        <v>180.0</v>
      </c>
      <c r="U48" s="7">
        <f t="shared" si="8"/>
        <v>1.388888889</v>
      </c>
      <c r="V48" s="53">
        <f t="shared" si="9"/>
        <v>0.06</v>
      </c>
      <c r="W48" s="53">
        <f t="shared" si="10"/>
        <v>0.005555555556</v>
      </c>
    </row>
    <row r="49">
      <c r="A49" s="47">
        <v>45982.0</v>
      </c>
      <c r="B49" s="5">
        <v>250.0</v>
      </c>
      <c r="C49" s="48">
        <v>2.0</v>
      </c>
      <c r="D49" s="48">
        <v>5.0</v>
      </c>
      <c r="E49" s="48">
        <v>5.0</v>
      </c>
      <c r="F49" s="48">
        <v>5.0</v>
      </c>
      <c r="G49" s="28">
        <f t="shared" si="1"/>
        <v>125</v>
      </c>
      <c r="H49" s="48">
        <v>150000.0</v>
      </c>
      <c r="I49" s="48">
        <v>232000.0</v>
      </c>
      <c r="J49" s="49">
        <f t="shared" si="2"/>
        <v>1.546666667</v>
      </c>
      <c r="K49" s="28">
        <f t="shared" si="3"/>
        <v>1.077586207</v>
      </c>
      <c r="L49" s="48">
        <v>3500.0</v>
      </c>
      <c r="M49" s="28">
        <f t="shared" si="4"/>
        <v>0.07142857143</v>
      </c>
      <c r="N49" s="50">
        <f t="shared" si="5"/>
        <v>0.0150862069</v>
      </c>
      <c r="O49" s="51">
        <v>0.1358</v>
      </c>
      <c r="P49" s="51">
        <v>0.0427</v>
      </c>
      <c r="Q49" s="52">
        <v>3000.0</v>
      </c>
      <c r="R49" s="7">
        <f t="shared" si="6"/>
        <v>0.08333333333</v>
      </c>
      <c r="S49" s="53">
        <f t="shared" si="7"/>
        <v>0.8571428571</v>
      </c>
      <c r="T49" s="52">
        <v>180.0</v>
      </c>
      <c r="U49" s="7">
        <f t="shared" si="8"/>
        <v>1.388888889</v>
      </c>
      <c r="V49" s="53">
        <f t="shared" si="9"/>
        <v>0.06</v>
      </c>
      <c r="W49" s="53">
        <f t="shared" si="10"/>
        <v>0.01111111111</v>
      </c>
    </row>
    <row r="50">
      <c r="A50" s="47">
        <v>45983.0</v>
      </c>
      <c r="B50" s="5">
        <v>250.0</v>
      </c>
      <c r="C50" s="48">
        <v>5.0</v>
      </c>
      <c r="D50" s="48">
        <v>5.0</v>
      </c>
      <c r="E50" s="48">
        <v>5.0</v>
      </c>
      <c r="F50" s="48">
        <v>1.0</v>
      </c>
      <c r="G50" s="28">
        <f t="shared" si="1"/>
        <v>50</v>
      </c>
      <c r="H50" s="48">
        <v>150000.0</v>
      </c>
      <c r="I50" s="48">
        <v>232000.0</v>
      </c>
      <c r="J50" s="49">
        <f t="shared" si="2"/>
        <v>1.546666667</v>
      </c>
      <c r="K50" s="28">
        <f t="shared" si="3"/>
        <v>1.077586207</v>
      </c>
      <c r="L50" s="48">
        <v>3500.0</v>
      </c>
      <c r="M50" s="28">
        <f t="shared" si="4"/>
        <v>0.07142857143</v>
      </c>
      <c r="N50" s="50">
        <f t="shared" si="5"/>
        <v>0.0150862069</v>
      </c>
      <c r="O50" s="51">
        <v>0.1358</v>
      </c>
      <c r="P50" s="51">
        <v>0.0427</v>
      </c>
      <c r="Q50" s="52">
        <v>3000.0</v>
      </c>
      <c r="R50" s="7">
        <f t="shared" si="6"/>
        <v>0.08333333333</v>
      </c>
      <c r="S50" s="53">
        <f t="shared" si="7"/>
        <v>0.8571428571</v>
      </c>
      <c r="T50" s="52">
        <v>180.0</v>
      </c>
      <c r="U50" s="7">
        <f t="shared" si="8"/>
        <v>1.388888889</v>
      </c>
      <c r="V50" s="53">
        <f t="shared" si="9"/>
        <v>0.06</v>
      </c>
      <c r="W50" s="53">
        <f t="shared" si="10"/>
        <v>0.02777777778</v>
      </c>
    </row>
    <row r="51">
      <c r="A51" s="47">
        <v>45984.0</v>
      </c>
      <c r="B51" s="5">
        <v>250.0</v>
      </c>
      <c r="C51" s="48">
        <v>7.0</v>
      </c>
      <c r="D51" s="48">
        <v>5.0</v>
      </c>
      <c r="E51" s="48">
        <v>5.0</v>
      </c>
      <c r="F51" s="48">
        <v>1.0</v>
      </c>
      <c r="G51" s="28">
        <f t="shared" si="1"/>
        <v>35.71428571</v>
      </c>
      <c r="H51" s="48">
        <v>150000.0</v>
      </c>
      <c r="I51" s="48">
        <v>232000.0</v>
      </c>
      <c r="J51" s="49">
        <f t="shared" si="2"/>
        <v>1.546666667</v>
      </c>
      <c r="K51" s="28">
        <f t="shared" si="3"/>
        <v>1.077586207</v>
      </c>
      <c r="L51" s="48">
        <v>3500.0</v>
      </c>
      <c r="M51" s="28">
        <f t="shared" si="4"/>
        <v>0.07142857143</v>
      </c>
      <c r="N51" s="50">
        <f t="shared" si="5"/>
        <v>0.0150862069</v>
      </c>
      <c r="O51" s="51">
        <v>0.1358</v>
      </c>
      <c r="P51" s="51">
        <v>0.0427</v>
      </c>
      <c r="Q51" s="52">
        <v>3000.0</v>
      </c>
      <c r="R51" s="7">
        <f t="shared" si="6"/>
        <v>0.08333333333</v>
      </c>
      <c r="S51" s="53">
        <f t="shared" si="7"/>
        <v>0.8571428571</v>
      </c>
      <c r="T51" s="52">
        <v>180.0</v>
      </c>
      <c r="U51" s="7">
        <f t="shared" si="8"/>
        <v>1.388888889</v>
      </c>
      <c r="V51" s="53">
        <f t="shared" si="9"/>
        <v>0.06</v>
      </c>
      <c r="W51" s="53">
        <f t="shared" si="10"/>
        <v>0.03888888889</v>
      </c>
    </row>
    <row r="52">
      <c r="A52" s="47">
        <v>45985.0</v>
      </c>
      <c r="B52" s="5">
        <v>250.0</v>
      </c>
      <c r="C52" s="48">
        <v>9.0</v>
      </c>
      <c r="D52" s="48">
        <v>5.0</v>
      </c>
      <c r="E52" s="48">
        <v>5.0</v>
      </c>
      <c r="F52" s="48">
        <v>2.0</v>
      </c>
      <c r="G52" s="28">
        <f t="shared" si="1"/>
        <v>27.77777778</v>
      </c>
      <c r="H52" s="48">
        <v>150000.0</v>
      </c>
      <c r="I52" s="48">
        <v>232000.0</v>
      </c>
      <c r="J52" s="49">
        <f t="shared" si="2"/>
        <v>1.546666667</v>
      </c>
      <c r="K52" s="28">
        <f t="shared" si="3"/>
        <v>1.077586207</v>
      </c>
      <c r="L52" s="48">
        <v>3500.0</v>
      </c>
      <c r="M52" s="28">
        <f t="shared" si="4"/>
        <v>0.07142857143</v>
      </c>
      <c r="N52" s="50">
        <f t="shared" si="5"/>
        <v>0.0150862069</v>
      </c>
      <c r="O52" s="51">
        <v>0.1358</v>
      </c>
      <c r="P52" s="51">
        <v>0.0427</v>
      </c>
      <c r="Q52" s="52">
        <v>3000.0</v>
      </c>
      <c r="R52" s="7">
        <f t="shared" si="6"/>
        <v>0.08333333333</v>
      </c>
      <c r="S52" s="53">
        <f t="shared" si="7"/>
        <v>0.8571428571</v>
      </c>
      <c r="T52" s="52">
        <v>180.0</v>
      </c>
      <c r="U52" s="7">
        <f t="shared" si="8"/>
        <v>1.388888889</v>
      </c>
      <c r="V52" s="53">
        <f t="shared" si="9"/>
        <v>0.06</v>
      </c>
      <c r="W52" s="53">
        <f t="shared" si="10"/>
        <v>0.05</v>
      </c>
    </row>
    <row r="53">
      <c r="A53" s="47">
        <v>45986.0</v>
      </c>
      <c r="B53" s="5"/>
      <c r="C53" s="48"/>
      <c r="D53" s="30"/>
      <c r="E53" s="30"/>
      <c r="F53" s="30"/>
      <c r="G53" s="28"/>
      <c r="H53" s="48"/>
      <c r="I53" s="48"/>
      <c r="J53" s="49"/>
      <c r="K53" s="28"/>
      <c r="L53" s="48"/>
      <c r="M53" s="28"/>
      <c r="N53" s="50"/>
      <c r="O53" s="51"/>
      <c r="P53" s="51"/>
      <c r="Q53" s="52"/>
      <c r="R53" s="54"/>
      <c r="S53" s="53"/>
      <c r="T53" s="52"/>
      <c r="U53" s="54"/>
      <c r="V53" s="53"/>
      <c r="W53" s="53"/>
    </row>
    <row r="54">
      <c r="A54" s="47">
        <v>45987.0</v>
      </c>
      <c r="B54" s="5"/>
      <c r="C54" s="48"/>
      <c r="D54" s="30"/>
      <c r="E54" s="30"/>
      <c r="F54" s="30"/>
      <c r="G54" s="28"/>
      <c r="H54" s="48"/>
      <c r="I54" s="48"/>
      <c r="J54" s="49"/>
      <c r="K54" s="28"/>
      <c r="L54" s="48"/>
      <c r="M54" s="28"/>
      <c r="N54" s="50"/>
      <c r="O54" s="51"/>
      <c r="P54" s="51"/>
      <c r="Q54" s="52"/>
      <c r="R54" s="54"/>
      <c r="S54" s="53"/>
      <c r="T54" s="52"/>
      <c r="U54" s="54"/>
      <c r="V54" s="53"/>
      <c r="W54" s="53"/>
    </row>
    <row r="55">
      <c r="A55" s="47">
        <v>45988.0</v>
      </c>
      <c r="B55" s="5"/>
      <c r="C55" s="48"/>
      <c r="D55" s="30"/>
      <c r="E55" s="30"/>
      <c r="F55" s="30"/>
      <c r="G55" s="28"/>
      <c r="H55" s="48"/>
      <c r="I55" s="48"/>
      <c r="J55" s="49"/>
      <c r="K55" s="28"/>
      <c r="L55" s="48"/>
      <c r="M55" s="28"/>
      <c r="N55" s="50"/>
      <c r="O55" s="51"/>
      <c r="P55" s="51"/>
      <c r="Q55" s="52"/>
      <c r="R55" s="54"/>
      <c r="S55" s="53"/>
      <c r="T55" s="52"/>
      <c r="U55" s="54"/>
      <c r="V55" s="53"/>
      <c r="W55" s="53"/>
    </row>
    <row r="56">
      <c r="A56" s="47">
        <v>45989.0</v>
      </c>
      <c r="B56" s="5"/>
      <c r="C56" s="48"/>
      <c r="D56" s="30"/>
      <c r="E56" s="30"/>
      <c r="F56" s="30"/>
      <c r="G56" s="28"/>
      <c r="H56" s="48"/>
      <c r="I56" s="48"/>
      <c r="J56" s="49"/>
      <c r="K56" s="28"/>
      <c r="L56" s="48"/>
      <c r="M56" s="28"/>
      <c r="N56" s="50"/>
      <c r="O56" s="51"/>
      <c r="P56" s="51"/>
      <c r="Q56" s="52"/>
      <c r="R56" s="54"/>
      <c r="S56" s="53"/>
      <c r="T56" s="52"/>
      <c r="U56" s="54"/>
      <c r="V56" s="53"/>
      <c r="W56" s="53"/>
    </row>
    <row r="57">
      <c r="A57" s="47">
        <v>45990.0</v>
      </c>
      <c r="B57" s="5"/>
      <c r="C57" s="48"/>
      <c r="D57" s="30"/>
      <c r="E57" s="30"/>
      <c r="F57" s="30"/>
      <c r="G57" s="28"/>
      <c r="H57" s="48"/>
      <c r="I57" s="48"/>
      <c r="J57" s="49"/>
      <c r="K57" s="28"/>
      <c r="L57" s="48"/>
      <c r="M57" s="28"/>
      <c r="N57" s="50"/>
      <c r="O57" s="51"/>
      <c r="P57" s="51"/>
      <c r="Q57" s="52"/>
      <c r="R57" s="54"/>
      <c r="S57" s="53"/>
      <c r="T57" s="52"/>
      <c r="U57" s="54"/>
      <c r="V57" s="53"/>
      <c r="W57" s="53"/>
    </row>
    <row r="58">
      <c r="A58" s="47">
        <v>45991.0</v>
      </c>
      <c r="B58" s="5"/>
      <c r="C58" s="48"/>
      <c r="D58" s="30"/>
      <c r="E58" s="30"/>
      <c r="F58" s="30"/>
      <c r="G58" s="28"/>
      <c r="H58" s="48"/>
      <c r="I58" s="48"/>
      <c r="J58" s="49"/>
      <c r="K58" s="28"/>
      <c r="L58" s="48"/>
      <c r="M58" s="28"/>
      <c r="N58" s="50"/>
      <c r="O58" s="51"/>
      <c r="P58" s="51"/>
      <c r="Q58" s="52"/>
      <c r="R58" s="54"/>
      <c r="S58" s="53"/>
      <c r="T58" s="52"/>
      <c r="U58" s="54"/>
      <c r="V58" s="53"/>
      <c r="W58" s="53"/>
    </row>
    <row r="59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7.38"/>
    <col customWidth="1" min="2" max="3" width="17.25"/>
    <col customWidth="1" min="4" max="4" width="20.88"/>
    <col customWidth="1" min="5" max="5" width="20.5"/>
    <col customWidth="1" min="6" max="16" width="17.25"/>
    <col customWidth="1" min="17" max="17" width="22.5"/>
    <col customWidth="1" min="18" max="18" width="30.0"/>
    <col customWidth="1" min="19" max="21" width="19.75"/>
    <col customWidth="1" min="22" max="22" width="25.13"/>
    <col customWidth="1" min="23" max="23" width="30.63"/>
  </cols>
  <sheetData>
    <row r="1">
      <c r="A1" s="1" t="s">
        <v>104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A2" s="34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A3" s="35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>
      <c r="A4" s="36" t="s">
        <v>58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>
      <c r="A6" s="37" t="s">
        <v>59</v>
      </c>
      <c r="B6" s="3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>
      <c r="A7" s="39" t="s">
        <v>60</v>
      </c>
      <c r="B7" s="40">
        <f>'Metas do Projeto'!M4</f>
        <v>20000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>
      <c r="A8" s="39" t="s">
        <v>61</v>
      </c>
      <c r="B8" s="41">
        <f>'Metas do Projeto'!M8</f>
        <v>720.7207207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>
      <c r="A9" s="39" t="s">
        <v>62</v>
      </c>
      <c r="B9" s="40">
        <f>'Metas do Projeto'!M5</f>
        <v>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>
      <c r="A10" s="39" t="s">
        <v>63</v>
      </c>
      <c r="B10" s="42">
        <v>46022.0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>
      <c r="A11" s="37" t="s">
        <v>64</v>
      </c>
      <c r="B11" s="4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>
      <c r="A12" s="39" t="s">
        <v>60</v>
      </c>
      <c r="B12" s="40">
        <f>SUM(B29:B59)</f>
        <v>6000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>
      <c r="A13" s="39" t="s">
        <v>65</v>
      </c>
      <c r="B13" s="41">
        <f>SUM(C29:C59)</f>
        <v>193.8791209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>
      <c r="A14" s="39" t="s">
        <v>19</v>
      </c>
      <c r="B14" s="41">
        <f>SUM(D29:D59)</f>
        <v>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9" t="s">
        <v>22</v>
      </c>
      <c r="B15" s="41">
        <f>SUM(E29:E59)</f>
        <v>105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9" t="s">
        <v>25</v>
      </c>
      <c r="B16" s="41">
        <f>SUM(F29:F59)</f>
        <v>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9" t="s">
        <v>66</v>
      </c>
      <c r="B17" s="40">
        <f>B12/B13</f>
        <v>30.94711784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>
      <c r="A18" s="37" t="s">
        <v>67</v>
      </c>
      <c r="B18" s="4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>
      <c r="A19" s="39" t="s">
        <v>68</v>
      </c>
      <c r="B19" s="40">
        <f>B7-B12</f>
        <v>14000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>
      <c r="A20" s="39" t="s">
        <v>69</v>
      </c>
      <c r="B20" s="9">
        <f>B10-TODAY()</f>
        <v>310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>
      <c r="A21" s="39" t="s">
        <v>70</v>
      </c>
      <c r="B21" s="41">
        <f>B8-B13</f>
        <v>526.8415998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>
      <c r="A22" s="39" t="s">
        <v>71</v>
      </c>
      <c r="B22" s="40">
        <f>B19/B21</f>
        <v>26.57345207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>
      <c r="A23" s="37" t="s">
        <v>72</v>
      </c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>
      <c r="A24" s="39" t="s">
        <v>73</v>
      </c>
      <c r="B24" s="40">
        <f>B19/B20</f>
        <v>45.16129032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>
      <c r="A25" s="39" t="s">
        <v>74</v>
      </c>
      <c r="B25" s="41">
        <f>B21/B20</f>
        <v>1.699489032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>
      <c r="A26" s="39" t="s">
        <v>75</v>
      </c>
      <c r="B26" s="40">
        <f>B24/B25</f>
        <v>26.57345207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>
      <c r="A28" s="3" t="s">
        <v>1</v>
      </c>
      <c r="B28" s="44" t="s">
        <v>14</v>
      </c>
      <c r="C28" s="45" t="s">
        <v>76</v>
      </c>
      <c r="D28" s="45" t="s">
        <v>19</v>
      </c>
      <c r="E28" s="45" t="s">
        <v>22</v>
      </c>
      <c r="F28" s="45" t="s">
        <v>77</v>
      </c>
      <c r="G28" s="46" t="s">
        <v>38</v>
      </c>
      <c r="H28" s="44" t="s">
        <v>78</v>
      </c>
      <c r="I28" s="44" t="s">
        <v>79</v>
      </c>
      <c r="J28" s="46" t="s">
        <v>80</v>
      </c>
      <c r="K28" s="46" t="s">
        <v>81</v>
      </c>
      <c r="L28" s="44" t="s">
        <v>82</v>
      </c>
      <c r="M28" s="46" t="s">
        <v>83</v>
      </c>
      <c r="N28" s="46" t="s">
        <v>84</v>
      </c>
      <c r="O28" s="44" t="s">
        <v>85</v>
      </c>
      <c r="P28" s="44" t="s">
        <v>86</v>
      </c>
      <c r="Q28" s="44" t="s">
        <v>87</v>
      </c>
      <c r="R28" s="46" t="s">
        <v>88</v>
      </c>
      <c r="S28" s="46" t="s">
        <v>89</v>
      </c>
      <c r="T28" s="44" t="s">
        <v>90</v>
      </c>
      <c r="U28" s="46" t="s">
        <v>91</v>
      </c>
      <c r="V28" s="46" t="s">
        <v>92</v>
      </c>
      <c r="W28" s="46" t="s">
        <v>93</v>
      </c>
    </row>
    <row r="29">
      <c r="A29" s="47">
        <v>45992.0</v>
      </c>
      <c r="B29" s="5">
        <v>250.0</v>
      </c>
      <c r="C29" s="48">
        <v>9.0</v>
      </c>
      <c r="D29" s="48">
        <v>3.0</v>
      </c>
      <c r="E29" s="48">
        <v>3.0</v>
      </c>
      <c r="F29" s="48">
        <v>1.0</v>
      </c>
      <c r="G29" s="28">
        <f t="shared" ref="G29:G52" si="1">B29/C29</f>
        <v>27.77777778</v>
      </c>
      <c r="H29" s="48">
        <v>150000.0</v>
      </c>
      <c r="I29" s="48">
        <v>232000.0</v>
      </c>
      <c r="J29" s="49">
        <f t="shared" ref="J29:J52" si="2">I29/H29</f>
        <v>1.546666667</v>
      </c>
      <c r="K29" s="28">
        <f t="shared" ref="K29:K52" si="3">B29/I29*1000</f>
        <v>1.077586207</v>
      </c>
      <c r="L29" s="48">
        <v>3500.0</v>
      </c>
      <c r="M29" s="28">
        <f t="shared" ref="M29:M52" si="4">B29/L29</f>
        <v>0.07142857143</v>
      </c>
      <c r="N29" s="50">
        <f t="shared" ref="N29:N52" si="5">L29/I29</f>
        <v>0.0150862069</v>
      </c>
      <c r="O29" s="51">
        <v>0.1358</v>
      </c>
      <c r="P29" s="51">
        <v>0.0427</v>
      </c>
      <c r="Q29" s="52">
        <v>3000.0</v>
      </c>
      <c r="R29" s="7">
        <f t="shared" ref="R29:R52" si="6">B29/Q29</f>
        <v>0.08333333333</v>
      </c>
      <c r="S29" s="53">
        <f t="shared" ref="S29:S52" si="7">Q29/L29</f>
        <v>0.8571428571</v>
      </c>
      <c r="T29" s="52">
        <v>180.0</v>
      </c>
      <c r="U29" s="7">
        <f t="shared" ref="U29:U52" si="8">B29/T29</f>
        <v>1.388888889</v>
      </c>
      <c r="V29" s="53">
        <f t="shared" ref="V29:V52" si="9">T29/Q29</f>
        <v>0.06</v>
      </c>
      <c r="W29" s="53">
        <f t="shared" ref="W29:W52" si="10">C29/T29</f>
        <v>0.05</v>
      </c>
    </row>
    <row r="30">
      <c r="A30" s="47">
        <v>45993.0</v>
      </c>
      <c r="B30" s="5">
        <v>250.0</v>
      </c>
      <c r="C30" s="48">
        <v>8.0</v>
      </c>
      <c r="D30" s="48">
        <v>4.0</v>
      </c>
      <c r="E30" s="48">
        <v>4.0</v>
      </c>
      <c r="F30" s="48">
        <v>4.0</v>
      </c>
      <c r="G30" s="28">
        <f t="shared" si="1"/>
        <v>31.25</v>
      </c>
      <c r="H30" s="48">
        <v>150000.0</v>
      </c>
      <c r="I30" s="48">
        <v>232000.0</v>
      </c>
      <c r="J30" s="49">
        <f t="shared" si="2"/>
        <v>1.546666667</v>
      </c>
      <c r="K30" s="28">
        <f t="shared" si="3"/>
        <v>1.077586207</v>
      </c>
      <c r="L30" s="48">
        <v>3500.0</v>
      </c>
      <c r="M30" s="28">
        <f t="shared" si="4"/>
        <v>0.07142857143</v>
      </c>
      <c r="N30" s="50">
        <f t="shared" si="5"/>
        <v>0.0150862069</v>
      </c>
      <c r="O30" s="51">
        <v>0.1358</v>
      </c>
      <c r="P30" s="51">
        <v>0.0427</v>
      </c>
      <c r="Q30" s="52">
        <v>3000.0</v>
      </c>
      <c r="R30" s="7">
        <f t="shared" si="6"/>
        <v>0.08333333333</v>
      </c>
      <c r="S30" s="53">
        <f t="shared" si="7"/>
        <v>0.8571428571</v>
      </c>
      <c r="T30" s="52">
        <v>180.0</v>
      </c>
      <c r="U30" s="7">
        <f t="shared" si="8"/>
        <v>1.388888889</v>
      </c>
      <c r="V30" s="53">
        <f t="shared" si="9"/>
        <v>0.06</v>
      </c>
      <c r="W30" s="53">
        <f t="shared" si="10"/>
        <v>0.04444444444</v>
      </c>
    </row>
    <row r="31">
      <c r="A31" s="47">
        <v>45994.0</v>
      </c>
      <c r="B31" s="5">
        <v>250.0</v>
      </c>
      <c r="C31" s="48">
        <v>11.0</v>
      </c>
      <c r="D31" s="48">
        <v>5.0</v>
      </c>
      <c r="E31" s="48">
        <v>5.0</v>
      </c>
      <c r="F31" s="48">
        <v>2.0</v>
      </c>
      <c r="G31" s="28">
        <f t="shared" si="1"/>
        <v>22.72727273</v>
      </c>
      <c r="H31" s="48">
        <v>150000.0</v>
      </c>
      <c r="I31" s="48">
        <v>232000.0</v>
      </c>
      <c r="J31" s="49">
        <f t="shared" si="2"/>
        <v>1.546666667</v>
      </c>
      <c r="K31" s="28">
        <f t="shared" si="3"/>
        <v>1.077586207</v>
      </c>
      <c r="L31" s="48">
        <v>3500.0</v>
      </c>
      <c r="M31" s="28">
        <f t="shared" si="4"/>
        <v>0.07142857143</v>
      </c>
      <c r="N31" s="50">
        <f t="shared" si="5"/>
        <v>0.0150862069</v>
      </c>
      <c r="O31" s="51">
        <v>0.1358</v>
      </c>
      <c r="P31" s="51">
        <v>0.0427</v>
      </c>
      <c r="Q31" s="52">
        <v>3000.0</v>
      </c>
      <c r="R31" s="7">
        <f t="shared" si="6"/>
        <v>0.08333333333</v>
      </c>
      <c r="S31" s="53">
        <f t="shared" si="7"/>
        <v>0.8571428571</v>
      </c>
      <c r="T31" s="52">
        <v>180.0</v>
      </c>
      <c r="U31" s="7">
        <f t="shared" si="8"/>
        <v>1.388888889</v>
      </c>
      <c r="V31" s="53">
        <f t="shared" si="9"/>
        <v>0.06</v>
      </c>
      <c r="W31" s="53">
        <f t="shared" si="10"/>
        <v>0.06111111111</v>
      </c>
    </row>
    <row r="32">
      <c r="A32" s="47">
        <v>45995.0</v>
      </c>
      <c r="B32" s="5">
        <v>250.0</v>
      </c>
      <c r="C32" s="48">
        <v>13.0</v>
      </c>
      <c r="D32" s="48">
        <v>5.0</v>
      </c>
      <c r="E32" s="48">
        <v>5.0</v>
      </c>
      <c r="F32" s="48">
        <v>5.0</v>
      </c>
      <c r="G32" s="28">
        <f t="shared" si="1"/>
        <v>19.23076923</v>
      </c>
      <c r="H32" s="48">
        <v>150000.0</v>
      </c>
      <c r="I32" s="48">
        <v>232000.0</v>
      </c>
      <c r="J32" s="49">
        <f t="shared" si="2"/>
        <v>1.546666667</v>
      </c>
      <c r="K32" s="28">
        <f t="shared" si="3"/>
        <v>1.077586207</v>
      </c>
      <c r="L32" s="48">
        <v>3500.0</v>
      </c>
      <c r="M32" s="28">
        <f t="shared" si="4"/>
        <v>0.07142857143</v>
      </c>
      <c r="N32" s="50">
        <f t="shared" si="5"/>
        <v>0.0150862069</v>
      </c>
      <c r="O32" s="51">
        <v>0.1358</v>
      </c>
      <c r="P32" s="51">
        <v>0.0427</v>
      </c>
      <c r="Q32" s="52">
        <v>3000.0</v>
      </c>
      <c r="R32" s="7">
        <f t="shared" si="6"/>
        <v>0.08333333333</v>
      </c>
      <c r="S32" s="53">
        <f t="shared" si="7"/>
        <v>0.8571428571</v>
      </c>
      <c r="T32" s="52">
        <v>180.0</v>
      </c>
      <c r="U32" s="7">
        <f t="shared" si="8"/>
        <v>1.388888889</v>
      </c>
      <c r="V32" s="53">
        <f t="shared" si="9"/>
        <v>0.06</v>
      </c>
      <c r="W32" s="53">
        <f t="shared" si="10"/>
        <v>0.07222222222</v>
      </c>
    </row>
    <row r="33">
      <c r="A33" s="47">
        <v>45996.0</v>
      </c>
      <c r="B33" s="5">
        <v>250.0</v>
      </c>
      <c r="C33" s="48">
        <v>4.0</v>
      </c>
      <c r="D33" s="48">
        <v>5.0</v>
      </c>
      <c r="E33" s="48">
        <v>5.0</v>
      </c>
      <c r="F33" s="48">
        <v>1.0</v>
      </c>
      <c r="G33" s="28">
        <f t="shared" si="1"/>
        <v>62.5</v>
      </c>
      <c r="H33" s="48">
        <v>150000.0</v>
      </c>
      <c r="I33" s="48">
        <v>232000.0</v>
      </c>
      <c r="J33" s="49">
        <f t="shared" si="2"/>
        <v>1.546666667</v>
      </c>
      <c r="K33" s="28">
        <f t="shared" si="3"/>
        <v>1.077586207</v>
      </c>
      <c r="L33" s="48">
        <v>3500.0</v>
      </c>
      <c r="M33" s="28">
        <f t="shared" si="4"/>
        <v>0.07142857143</v>
      </c>
      <c r="N33" s="50">
        <f t="shared" si="5"/>
        <v>0.0150862069</v>
      </c>
      <c r="O33" s="51">
        <v>0.1358</v>
      </c>
      <c r="P33" s="51">
        <v>0.0427</v>
      </c>
      <c r="Q33" s="52">
        <v>3000.0</v>
      </c>
      <c r="R33" s="7">
        <f t="shared" si="6"/>
        <v>0.08333333333</v>
      </c>
      <c r="S33" s="53">
        <f t="shared" si="7"/>
        <v>0.8571428571</v>
      </c>
      <c r="T33" s="52">
        <v>180.0</v>
      </c>
      <c r="U33" s="7">
        <f t="shared" si="8"/>
        <v>1.388888889</v>
      </c>
      <c r="V33" s="53">
        <f t="shared" si="9"/>
        <v>0.06</v>
      </c>
      <c r="W33" s="53">
        <f t="shared" si="10"/>
        <v>0.02222222222</v>
      </c>
    </row>
    <row r="34">
      <c r="A34" s="47">
        <v>45997.0</v>
      </c>
      <c r="B34" s="5">
        <v>250.0</v>
      </c>
      <c r="C34" s="48">
        <v>5.0</v>
      </c>
      <c r="D34" s="48">
        <v>3.0</v>
      </c>
      <c r="E34" s="48">
        <v>3.0</v>
      </c>
      <c r="F34" s="48">
        <v>1.0</v>
      </c>
      <c r="G34" s="28">
        <f t="shared" si="1"/>
        <v>50</v>
      </c>
      <c r="H34" s="48">
        <v>150000.0</v>
      </c>
      <c r="I34" s="48">
        <v>232000.0</v>
      </c>
      <c r="J34" s="49">
        <f t="shared" si="2"/>
        <v>1.546666667</v>
      </c>
      <c r="K34" s="28">
        <f t="shared" si="3"/>
        <v>1.077586207</v>
      </c>
      <c r="L34" s="48">
        <v>3500.0</v>
      </c>
      <c r="M34" s="28">
        <f t="shared" si="4"/>
        <v>0.07142857143</v>
      </c>
      <c r="N34" s="50">
        <f t="shared" si="5"/>
        <v>0.0150862069</v>
      </c>
      <c r="O34" s="51">
        <v>0.1358</v>
      </c>
      <c r="P34" s="51">
        <v>0.0427</v>
      </c>
      <c r="Q34" s="52">
        <v>3000.0</v>
      </c>
      <c r="R34" s="7">
        <f t="shared" si="6"/>
        <v>0.08333333333</v>
      </c>
      <c r="S34" s="53">
        <f t="shared" si="7"/>
        <v>0.8571428571</v>
      </c>
      <c r="T34" s="52">
        <v>180.0</v>
      </c>
      <c r="U34" s="7">
        <f t="shared" si="8"/>
        <v>1.388888889</v>
      </c>
      <c r="V34" s="53">
        <f t="shared" si="9"/>
        <v>0.06</v>
      </c>
      <c r="W34" s="53">
        <f t="shared" si="10"/>
        <v>0.02777777778</v>
      </c>
    </row>
    <row r="35">
      <c r="A35" s="47">
        <v>45998.0</v>
      </c>
      <c r="B35" s="5">
        <v>250.0</v>
      </c>
      <c r="C35" s="48">
        <v>9.0</v>
      </c>
      <c r="D35" s="48">
        <v>4.0</v>
      </c>
      <c r="E35" s="48">
        <v>4.0</v>
      </c>
      <c r="F35" s="48">
        <v>2.0</v>
      </c>
      <c r="G35" s="28">
        <f t="shared" si="1"/>
        <v>27.77777778</v>
      </c>
      <c r="H35" s="48">
        <v>150000.0</v>
      </c>
      <c r="I35" s="48">
        <v>232000.0</v>
      </c>
      <c r="J35" s="49">
        <f t="shared" si="2"/>
        <v>1.546666667</v>
      </c>
      <c r="K35" s="28">
        <f t="shared" si="3"/>
        <v>1.077586207</v>
      </c>
      <c r="L35" s="48">
        <v>3500.0</v>
      </c>
      <c r="M35" s="28">
        <f t="shared" si="4"/>
        <v>0.07142857143</v>
      </c>
      <c r="N35" s="50">
        <f t="shared" si="5"/>
        <v>0.0150862069</v>
      </c>
      <c r="O35" s="51">
        <v>0.1358</v>
      </c>
      <c r="P35" s="51">
        <v>0.0427</v>
      </c>
      <c r="Q35" s="52">
        <v>3000.0</v>
      </c>
      <c r="R35" s="7">
        <f t="shared" si="6"/>
        <v>0.08333333333</v>
      </c>
      <c r="S35" s="53">
        <f t="shared" si="7"/>
        <v>0.8571428571</v>
      </c>
      <c r="T35" s="52">
        <v>180.0</v>
      </c>
      <c r="U35" s="7">
        <f t="shared" si="8"/>
        <v>1.388888889</v>
      </c>
      <c r="V35" s="53">
        <f t="shared" si="9"/>
        <v>0.06</v>
      </c>
      <c r="W35" s="53">
        <f t="shared" si="10"/>
        <v>0.05</v>
      </c>
    </row>
    <row r="36">
      <c r="A36" s="47">
        <v>45999.0</v>
      </c>
      <c r="B36" s="5">
        <v>250.0</v>
      </c>
      <c r="C36" s="48">
        <v>10.0</v>
      </c>
      <c r="D36" s="48">
        <v>5.0</v>
      </c>
      <c r="E36" s="48">
        <v>5.0</v>
      </c>
      <c r="F36" s="48">
        <v>2.0</v>
      </c>
      <c r="G36" s="28">
        <f t="shared" si="1"/>
        <v>25</v>
      </c>
      <c r="H36" s="48">
        <v>150000.0</v>
      </c>
      <c r="I36" s="48">
        <v>232000.0</v>
      </c>
      <c r="J36" s="49">
        <f t="shared" si="2"/>
        <v>1.546666667</v>
      </c>
      <c r="K36" s="28">
        <f t="shared" si="3"/>
        <v>1.077586207</v>
      </c>
      <c r="L36" s="48">
        <v>3500.0</v>
      </c>
      <c r="M36" s="28">
        <f t="shared" si="4"/>
        <v>0.07142857143</v>
      </c>
      <c r="N36" s="50">
        <f t="shared" si="5"/>
        <v>0.0150862069</v>
      </c>
      <c r="O36" s="51">
        <v>0.1358</v>
      </c>
      <c r="P36" s="51">
        <v>0.0427</v>
      </c>
      <c r="Q36" s="52">
        <v>3000.0</v>
      </c>
      <c r="R36" s="7">
        <f t="shared" si="6"/>
        <v>0.08333333333</v>
      </c>
      <c r="S36" s="53">
        <f t="shared" si="7"/>
        <v>0.8571428571</v>
      </c>
      <c r="T36" s="52">
        <v>180.0</v>
      </c>
      <c r="U36" s="7">
        <f t="shared" si="8"/>
        <v>1.388888889</v>
      </c>
      <c r="V36" s="53">
        <f t="shared" si="9"/>
        <v>0.06</v>
      </c>
      <c r="W36" s="53">
        <f t="shared" si="10"/>
        <v>0.05555555556</v>
      </c>
    </row>
    <row r="37">
      <c r="A37" s="47">
        <v>46000.0</v>
      </c>
      <c r="B37" s="5">
        <v>250.0</v>
      </c>
      <c r="C37" s="48">
        <v>15.0</v>
      </c>
      <c r="D37" s="48">
        <v>5.0</v>
      </c>
      <c r="E37" s="48">
        <v>5.0</v>
      </c>
      <c r="F37" s="48">
        <v>3.0</v>
      </c>
      <c r="G37" s="28">
        <f t="shared" si="1"/>
        <v>16.66666667</v>
      </c>
      <c r="H37" s="48">
        <v>150000.0</v>
      </c>
      <c r="I37" s="48">
        <v>232000.0</v>
      </c>
      <c r="J37" s="49">
        <f t="shared" si="2"/>
        <v>1.546666667</v>
      </c>
      <c r="K37" s="28">
        <f t="shared" si="3"/>
        <v>1.077586207</v>
      </c>
      <c r="L37" s="48">
        <v>3500.0</v>
      </c>
      <c r="M37" s="28">
        <f t="shared" si="4"/>
        <v>0.07142857143</v>
      </c>
      <c r="N37" s="50">
        <f t="shared" si="5"/>
        <v>0.0150862069</v>
      </c>
      <c r="O37" s="51">
        <v>0.1358</v>
      </c>
      <c r="P37" s="51">
        <v>0.0427</v>
      </c>
      <c r="Q37" s="52">
        <v>3000.0</v>
      </c>
      <c r="R37" s="7">
        <f t="shared" si="6"/>
        <v>0.08333333333</v>
      </c>
      <c r="S37" s="53">
        <f t="shared" si="7"/>
        <v>0.8571428571</v>
      </c>
      <c r="T37" s="52">
        <v>180.0</v>
      </c>
      <c r="U37" s="7">
        <f t="shared" si="8"/>
        <v>1.388888889</v>
      </c>
      <c r="V37" s="53">
        <f t="shared" si="9"/>
        <v>0.06</v>
      </c>
      <c r="W37" s="53">
        <f t="shared" si="10"/>
        <v>0.08333333333</v>
      </c>
    </row>
    <row r="38">
      <c r="A38" s="47">
        <v>46001.0</v>
      </c>
      <c r="B38" s="5">
        <v>250.0</v>
      </c>
      <c r="C38" s="48">
        <v>8.0</v>
      </c>
      <c r="D38" s="48">
        <v>5.0</v>
      </c>
      <c r="E38" s="48">
        <v>5.0</v>
      </c>
      <c r="F38" s="48">
        <v>1.0</v>
      </c>
      <c r="G38" s="28">
        <f t="shared" si="1"/>
        <v>31.25</v>
      </c>
      <c r="H38" s="48">
        <v>150000.0</v>
      </c>
      <c r="I38" s="48">
        <v>232000.0</v>
      </c>
      <c r="J38" s="49">
        <f t="shared" si="2"/>
        <v>1.546666667</v>
      </c>
      <c r="K38" s="28">
        <f t="shared" si="3"/>
        <v>1.077586207</v>
      </c>
      <c r="L38" s="48">
        <v>3500.0</v>
      </c>
      <c r="M38" s="28">
        <f t="shared" si="4"/>
        <v>0.07142857143</v>
      </c>
      <c r="N38" s="50">
        <f t="shared" si="5"/>
        <v>0.0150862069</v>
      </c>
      <c r="O38" s="51">
        <v>0.1358</v>
      </c>
      <c r="P38" s="51">
        <v>0.0427</v>
      </c>
      <c r="Q38" s="52">
        <v>3000.0</v>
      </c>
      <c r="R38" s="7">
        <f t="shared" si="6"/>
        <v>0.08333333333</v>
      </c>
      <c r="S38" s="53">
        <f t="shared" si="7"/>
        <v>0.8571428571</v>
      </c>
      <c r="T38" s="52">
        <v>180.0</v>
      </c>
      <c r="U38" s="7">
        <f t="shared" si="8"/>
        <v>1.388888889</v>
      </c>
      <c r="V38" s="53">
        <f t="shared" si="9"/>
        <v>0.06</v>
      </c>
      <c r="W38" s="53">
        <f t="shared" si="10"/>
        <v>0.04444444444</v>
      </c>
    </row>
    <row r="39">
      <c r="A39" s="47">
        <v>46002.0</v>
      </c>
      <c r="B39" s="5">
        <v>250.0</v>
      </c>
      <c r="C39" s="48">
        <v>11.0</v>
      </c>
      <c r="D39" s="48">
        <v>3.0</v>
      </c>
      <c r="E39" s="48">
        <v>3.0</v>
      </c>
      <c r="F39" s="48">
        <v>4.0</v>
      </c>
      <c r="G39" s="28">
        <f t="shared" si="1"/>
        <v>22.72727273</v>
      </c>
      <c r="H39" s="48">
        <v>150000.0</v>
      </c>
      <c r="I39" s="48">
        <v>232000.0</v>
      </c>
      <c r="J39" s="49">
        <f t="shared" si="2"/>
        <v>1.546666667</v>
      </c>
      <c r="K39" s="28">
        <f t="shared" si="3"/>
        <v>1.077586207</v>
      </c>
      <c r="L39" s="48">
        <v>3500.0</v>
      </c>
      <c r="M39" s="28">
        <f t="shared" si="4"/>
        <v>0.07142857143</v>
      </c>
      <c r="N39" s="50">
        <f t="shared" si="5"/>
        <v>0.0150862069</v>
      </c>
      <c r="O39" s="51">
        <v>0.1358</v>
      </c>
      <c r="P39" s="51">
        <v>0.0427</v>
      </c>
      <c r="Q39" s="52">
        <v>3000.0</v>
      </c>
      <c r="R39" s="7">
        <f t="shared" si="6"/>
        <v>0.08333333333</v>
      </c>
      <c r="S39" s="53">
        <f t="shared" si="7"/>
        <v>0.8571428571</v>
      </c>
      <c r="T39" s="52">
        <v>180.0</v>
      </c>
      <c r="U39" s="7">
        <f t="shared" si="8"/>
        <v>1.388888889</v>
      </c>
      <c r="V39" s="53">
        <f t="shared" si="9"/>
        <v>0.06</v>
      </c>
      <c r="W39" s="53">
        <f t="shared" si="10"/>
        <v>0.06111111111</v>
      </c>
    </row>
    <row r="40">
      <c r="A40" s="47">
        <v>46003.0</v>
      </c>
      <c r="B40" s="5">
        <v>250.0</v>
      </c>
      <c r="C40" s="48">
        <v>4.0</v>
      </c>
      <c r="D40" s="48">
        <v>4.0</v>
      </c>
      <c r="E40" s="48">
        <v>4.0</v>
      </c>
      <c r="F40" s="48">
        <v>2.0</v>
      </c>
      <c r="G40" s="28">
        <f t="shared" si="1"/>
        <v>62.5</v>
      </c>
      <c r="H40" s="48">
        <v>150000.0</v>
      </c>
      <c r="I40" s="48">
        <v>232000.0</v>
      </c>
      <c r="J40" s="49">
        <f t="shared" si="2"/>
        <v>1.546666667</v>
      </c>
      <c r="K40" s="28">
        <f t="shared" si="3"/>
        <v>1.077586207</v>
      </c>
      <c r="L40" s="48">
        <v>3500.0</v>
      </c>
      <c r="M40" s="28">
        <f t="shared" si="4"/>
        <v>0.07142857143</v>
      </c>
      <c r="N40" s="50">
        <f t="shared" si="5"/>
        <v>0.0150862069</v>
      </c>
      <c r="O40" s="51">
        <v>0.1358</v>
      </c>
      <c r="P40" s="51">
        <v>0.0427</v>
      </c>
      <c r="Q40" s="52">
        <v>3000.0</v>
      </c>
      <c r="R40" s="7">
        <f t="shared" si="6"/>
        <v>0.08333333333</v>
      </c>
      <c r="S40" s="53">
        <f t="shared" si="7"/>
        <v>0.8571428571</v>
      </c>
      <c r="T40" s="52">
        <v>180.0</v>
      </c>
      <c r="U40" s="7">
        <f t="shared" si="8"/>
        <v>1.388888889</v>
      </c>
      <c r="V40" s="53">
        <f t="shared" si="9"/>
        <v>0.06</v>
      </c>
      <c r="W40" s="53">
        <f t="shared" si="10"/>
        <v>0.02222222222</v>
      </c>
    </row>
    <row r="41">
      <c r="A41" s="47">
        <v>46004.0</v>
      </c>
      <c r="B41" s="5">
        <v>250.0</v>
      </c>
      <c r="C41" s="48">
        <v>3.0</v>
      </c>
      <c r="D41" s="48">
        <v>5.0</v>
      </c>
      <c r="E41" s="48">
        <v>5.0</v>
      </c>
      <c r="F41" s="48">
        <v>5.0</v>
      </c>
      <c r="G41" s="28">
        <f t="shared" si="1"/>
        <v>83.33333333</v>
      </c>
      <c r="H41" s="48">
        <v>150000.0</v>
      </c>
      <c r="I41" s="48">
        <v>232000.0</v>
      </c>
      <c r="J41" s="49">
        <f t="shared" si="2"/>
        <v>1.546666667</v>
      </c>
      <c r="K41" s="28">
        <f t="shared" si="3"/>
        <v>1.077586207</v>
      </c>
      <c r="L41" s="48">
        <v>3500.0</v>
      </c>
      <c r="M41" s="28">
        <f t="shared" si="4"/>
        <v>0.07142857143</v>
      </c>
      <c r="N41" s="50">
        <f t="shared" si="5"/>
        <v>0.0150862069</v>
      </c>
      <c r="O41" s="51">
        <v>0.1358</v>
      </c>
      <c r="P41" s="51">
        <v>0.0427</v>
      </c>
      <c r="Q41" s="52">
        <v>3000.0</v>
      </c>
      <c r="R41" s="7">
        <f t="shared" si="6"/>
        <v>0.08333333333</v>
      </c>
      <c r="S41" s="53">
        <f t="shared" si="7"/>
        <v>0.8571428571</v>
      </c>
      <c r="T41" s="52">
        <v>180.0</v>
      </c>
      <c r="U41" s="7">
        <f t="shared" si="8"/>
        <v>1.388888889</v>
      </c>
      <c r="V41" s="53">
        <f t="shared" si="9"/>
        <v>0.06</v>
      </c>
      <c r="W41" s="53">
        <f t="shared" si="10"/>
        <v>0.01666666667</v>
      </c>
    </row>
    <row r="42">
      <c r="A42" s="47">
        <v>46005.0</v>
      </c>
      <c r="B42" s="5">
        <v>250.0</v>
      </c>
      <c r="C42" s="48">
        <v>8.0</v>
      </c>
      <c r="D42" s="48">
        <v>5.0</v>
      </c>
      <c r="E42" s="48">
        <v>5.0</v>
      </c>
      <c r="F42" s="48">
        <v>1.0</v>
      </c>
      <c r="G42" s="28">
        <f t="shared" si="1"/>
        <v>31.25</v>
      </c>
      <c r="H42" s="48">
        <v>150000.0</v>
      </c>
      <c r="I42" s="48">
        <v>232000.0</v>
      </c>
      <c r="J42" s="49">
        <f t="shared" si="2"/>
        <v>1.546666667</v>
      </c>
      <c r="K42" s="28">
        <f t="shared" si="3"/>
        <v>1.077586207</v>
      </c>
      <c r="L42" s="48">
        <v>3500.0</v>
      </c>
      <c r="M42" s="28">
        <f t="shared" si="4"/>
        <v>0.07142857143</v>
      </c>
      <c r="N42" s="50">
        <f t="shared" si="5"/>
        <v>0.0150862069</v>
      </c>
      <c r="O42" s="51">
        <v>0.1358</v>
      </c>
      <c r="P42" s="51">
        <v>0.0427</v>
      </c>
      <c r="Q42" s="52">
        <v>3000.0</v>
      </c>
      <c r="R42" s="7">
        <f t="shared" si="6"/>
        <v>0.08333333333</v>
      </c>
      <c r="S42" s="53">
        <f t="shared" si="7"/>
        <v>0.8571428571</v>
      </c>
      <c r="T42" s="52">
        <v>180.0</v>
      </c>
      <c r="U42" s="7">
        <f t="shared" si="8"/>
        <v>1.388888889</v>
      </c>
      <c r="V42" s="53">
        <f t="shared" si="9"/>
        <v>0.06</v>
      </c>
      <c r="W42" s="53">
        <f t="shared" si="10"/>
        <v>0.04444444444</v>
      </c>
    </row>
    <row r="43">
      <c r="A43" s="47">
        <v>46006.0</v>
      </c>
      <c r="B43" s="5">
        <v>250.0</v>
      </c>
      <c r="C43" s="48">
        <v>6.87912087912087</v>
      </c>
      <c r="D43" s="48">
        <v>5.0</v>
      </c>
      <c r="E43" s="48">
        <v>5.0</v>
      </c>
      <c r="F43" s="48">
        <v>1.0</v>
      </c>
      <c r="G43" s="28">
        <f t="shared" si="1"/>
        <v>36.34185304</v>
      </c>
      <c r="H43" s="48">
        <v>150000.0</v>
      </c>
      <c r="I43" s="48">
        <v>232000.0</v>
      </c>
      <c r="J43" s="49">
        <f t="shared" si="2"/>
        <v>1.546666667</v>
      </c>
      <c r="K43" s="28">
        <f t="shared" si="3"/>
        <v>1.077586207</v>
      </c>
      <c r="L43" s="48">
        <v>3500.0</v>
      </c>
      <c r="M43" s="28">
        <f t="shared" si="4"/>
        <v>0.07142857143</v>
      </c>
      <c r="N43" s="50">
        <f t="shared" si="5"/>
        <v>0.0150862069</v>
      </c>
      <c r="O43" s="51">
        <v>0.1358</v>
      </c>
      <c r="P43" s="51">
        <v>0.0427</v>
      </c>
      <c r="Q43" s="52">
        <v>3000.0</v>
      </c>
      <c r="R43" s="7">
        <f t="shared" si="6"/>
        <v>0.08333333333</v>
      </c>
      <c r="S43" s="53">
        <f t="shared" si="7"/>
        <v>0.8571428571</v>
      </c>
      <c r="T43" s="52">
        <v>180.0</v>
      </c>
      <c r="U43" s="7">
        <f t="shared" si="8"/>
        <v>1.388888889</v>
      </c>
      <c r="V43" s="53">
        <f t="shared" si="9"/>
        <v>0.06</v>
      </c>
      <c r="W43" s="53">
        <f t="shared" si="10"/>
        <v>0.03821733822</v>
      </c>
    </row>
    <row r="44">
      <c r="A44" s="47">
        <v>46007.0</v>
      </c>
      <c r="B44" s="5">
        <v>250.0</v>
      </c>
      <c r="C44" s="48">
        <v>4.0</v>
      </c>
      <c r="D44" s="48">
        <v>3.0</v>
      </c>
      <c r="E44" s="48">
        <v>3.0</v>
      </c>
      <c r="F44" s="48">
        <v>2.0</v>
      </c>
      <c r="G44" s="28">
        <f t="shared" si="1"/>
        <v>62.5</v>
      </c>
      <c r="H44" s="48">
        <v>150000.0</v>
      </c>
      <c r="I44" s="48">
        <v>232000.0</v>
      </c>
      <c r="J44" s="49">
        <f t="shared" si="2"/>
        <v>1.546666667</v>
      </c>
      <c r="K44" s="28">
        <f t="shared" si="3"/>
        <v>1.077586207</v>
      </c>
      <c r="L44" s="48">
        <v>3500.0</v>
      </c>
      <c r="M44" s="28">
        <f t="shared" si="4"/>
        <v>0.07142857143</v>
      </c>
      <c r="N44" s="50">
        <f t="shared" si="5"/>
        <v>0.0150862069</v>
      </c>
      <c r="O44" s="51">
        <v>0.1358</v>
      </c>
      <c r="P44" s="51">
        <v>0.0427</v>
      </c>
      <c r="Q44" s="52">
        <v>3000.0</v>
      </c>
      <c r="R44" s="7">
        <f t="shared" si="6"/>
        <v>0.08333333333</v>
      </c>
      <c r="S44" s="53">
        <f t="shared" si="7"/>
        <v>0.8571428571</v>
      </c>
      <c r="T44" s="52">
        <v>180.0</v>
      </c>
      <c r="U44" s="7">
        <f t="shared" si="8"/>
        <v>1.388888889</v>
      </c>
      <c r="V44" s="53">
        <f t="shared" si="9"/>
        <v>0.06</v>
      </c>
      <c r="W44" s="53">
        <f t="shared" si="10"/>
        <v>0.02222222222</v>
      </c>
    </row>
    <row r="45">
      <c r="A45" s="47">
        <v>46008.0</v>
      </c>
      <c r="B45" s="5">
        <v>250.0</v>
      </c>
      <c r="C45" s="48">
        <v>9.0</v>
      </c>
      <c r="D45" s="48">
        <v>4.0</v>
      </c>
      <c r="E45" s="48">
        <v>4.0</v>
      </c>
      <c r="F45" s="48">
        <v>2.0</v>
      </c>
      <c r="G45" s="28">
        <f t="shared" si="1"/>
        <v>27.77777778</v>
      </c>
      <c r="H45" s="48">
        <v>150000.0</v>
      </c>
      <c r="I45" s="48">
        <v>232000.0</v>
      </c>
      <c r="J45" s="49">
        <f t="shared" si="2"/>
        <v>1.546666667</v>
      </c>
      <c r="K45" s="28">
        <f t="shared" si="3"/>
        <v>1.077586207</v>
      </c>
      <c r="L45" s="48">
        <v>3500.0</v>
      </c>
      <c r="M45" s="28">
        <f t="shared" si="4"/>
        <v>0.07142857143</v>
      </c>
      <c r="N45" s="50">
        <f t="shared" si="5"/>
        <v>0.0150862069</v>
      </c>
      <c r="O45" s="51">
        <v>0.1358</v>
      </c>
      <c r="P45" s="51">
        <v>0.0427</v>
      </c>
      <c r="Q45" s="52">
        <v>3000.0</v>
      </c>
      <c r="R45" s="7">
        <f t="shared" si="6"/>
        <v>0.08333333333</v>
      </c>
      <c r="S45" s="53">
        <f t="shared" si="7"/>
        <v>0.8571428571</v>
      </c>
      <c r="T45" s="52">
        <v>180.0</v>
      </c>
      <c r="U45" s="7">
        <f t="shared" si="8"/>
        <v>1.388888889</v>
      </c>
      <c r="V45" s="53">
        <f t="shared" si="9"/>
        <v>0.06</v>
      </c>
      <c r="W45" s="53">
        <f t="shared" si="10"/>
        <v>0.05</v>
      </c>
    </row>
    <row r="46">
      <c r="A46" s="47">
        <v>46009.0</v>
      </c>
      <c r="B46" s="5">
        <v>250.0</v>
      </c>
      <c r="C46" s="48">
        <v>14.0</v>
      </c>
      <c r="D46" s="48">
        <v>5.0</v>
      </c>
      <c r="E46" s="48">
        <v>5.0</v>
      </c>
      <c r="F46" s="48">
        <v>1.0</v>
      </c>
      <c r="G46" s="28">
        <f t="shared" si="1"/>
        <v>17.85714286</v>
      </c>
      <c r="H46" s="48">
        <v>150000.0</v>
      </c>
      <c r="I46" s="48">
        <v>232000.0</v>
      </c>
      <c r="J46" s="49">
        <f t="shared" si="2"/>
        <v>1.546666667</v>
      </c>
      <c r="K46" s="28">
        <f t="shared" si="3"/>
        <v>1.077586207</v>
      </c>
      <c r="L46" s="48">
        <v>3500.0</v>
      </c>
      <c r="M46" s="28">
        <f t="shared" si="4"/>
        <v>0.07142857143</v>
      </c>
      <c r="N46" s="50">
        <f t="shared" si="5"/>
        <v>0.0150862069</v>
      </c>
      <c r="O46" s="51">
        <v>0.1358</v>
      </c>
      <c r="P46" s="51">
        <v>0.0427</v>
      </c>
      <c r="Q46" s="52">
        <v>3000.0</v>
      </c>
      <c r="R46" s="7">
        <f t="shared" si="6"/>
        <v>0.08333333333</v>
      </c>
      <c r="S46" s="53">
        <f t="shared" si="7"/>
        <v>0.8571428571</v>
      </c>
      <c r="T46" s="52">
        <v>180.0</v>
      </c>
      <c r="U46" s="7">
        <f t="shared" si="8"/>
        <v>1.388888889</v>
      </c>
      <c r="V46" s="53">
        <f t="shared" si="9"/>
        <v>0.06</v>
      </c>
      <c r="W46" s="53">
        <f t="shared" si="10"/>
        <v>0.07777777778</v>
      </c>
    </row>
    <row r="47">
      <c r="A47" s="47">
        <v>46010.0</v>
      </c>
      <c r="B47" s="5">
        <v>250.0</v>
      </c>
      <c r="C47" s="48">
        <v>18.0</v>
      </c>
      <c r="D47" s="48">
        <v>3.0</v>
      </c>
      <c r="E47" s="48">
        <v>3.0</v>
      </c>
      <c r="F47" s="48">
        <v>4.0</v>
      </c>
      <c r="G47" s="28">
        <f t="shared" si="1"/>
        <v>13.88888889</v>
      </c>
      <c r="H47" s="48">
        <v>150000.0</v>
      </c>
      <c r="I47" s="48">
        <v>232000.0</v>
      </c>
      <c r="J47" s="49">
        <f t="shared" si="2"/>
        <v>1.546666667</v>
      </c>
      <c r="K47" s="28">
        <f t="shared" si="3"/>
        <v>1.077586207</v>
      </c>
      <c r="L47" s="48">
        <v>3500.0</v>
      </c>
      <c r="M47" s="28">
        <f t="shared" si="4"/>
        <v>0.07142857143</v>
      </c>
      <c r="N47" s="50">
        <f t="shared" si="5"/>
        <v>0.0150862069</v>
      </c>
      <c r="O47" s="51">
        <v>0.1358</v>
      </c>
      <c r="P47" s="51">
        <v>0.0427</v>
      </c>
      <c r="Q47" s="52">
        <v>3000.0</v>
      </c>
      <c r="R47" s="7">
        <f t="shared" si="6"/>
        <v>0.08333333333</v>
      </c>
      <c r="S47" s="53">
        <f t="shared" si="7"/>
        <v>0.8571428571</v>
      </c>
      <c r="T47" s="52">
        <v>180.0</v>
      </c>
      <c r="U47" s="7">
        <f t="shared" si="8"/>
        <v>1.388888889</v>
      </c>
      <c r="V47" s="53">
        <f t="shared" si="9"/>
        <v>0.06</v>
      </c>
      <c r="W47" s="53">
        <f t="shared" si="10"/>
        <v>0.1</v>
      </c>
    </row>
    <row r="48">
      <c r="A48" s="47">
        <v>46011.0</v>
      </c>
      <c r="B48" s="5">
        <v>250.0</v>
      </c>
      <c r="C48" s="48">
        <v>1.0</v>
      </c>
      <c r="D48" s="48">
        <v>4.0</v>
      </c>
      <c r="E48" s="48">
        <v>4.0</v>
      </c>
      <c r="F48" s="48">
        <v>2.0</v>
      </c>
      <c r="G48" s="28">
        <f t="shared" si="1"/>
        <v>250</v>
      </c>
      <c r="H48" s="48">
        <v>150000.0</v>
      </c>
      <c r="I48" s="48">
        <v>232000.0</v>
      </c>
      <c r="J48" s="49">
        <f t="shared" si="2"/>
        <v>1.546666667</v>
      </c>
      <c r="K48" s="28">
        <f t="shared" si="3"/>
        <v>1.077586207</v>
      </c>
      <c r="L48" s="48">
        <v>3500.0</v>
      </c>
      <c r="M48" s="28">
        <f t="shared" si="4"/>
        <v>0.07142857143</v>
      </c>
      <c r="N48" s="50">
        <f t="shared" si="5"/>
        <v>0.0150862069</v>
      </c>
      <c r="O48" s="51">
        <v>0.1358</v>
      </c>
      <c r="P48" s="51">
        <v>0.0427</v>
      </c>
      <c r="Q48" s="52">
        <v>3000.0</v>
      </c>
      <c r="R48" s="7">
        <f t="shared" si="6"/>
        <v>0.08333333333</v>
      </c>
      <c r="S48" s="53">
        <f t="shared" si="7"/>
        <v>0.8571428571</v>
      </c>
      <c r="T48" s="52">
        <v>180.0</v>
      </c>
      <c r="U48" s="7">
        <f t="shared" si="8"/>
        <v>1.388888889</v>
      </c>
      <c r="V48" s="53">
        <f t="shared" si="9"/>
        <v>0.06</v>
      </c>
      <c r="W48" s="53">
        <f t="shared" si="10"/>
        <v>0.005555555556</v>
      </c>
    </row>
    <row r="49">
      <c r="A49" s="47">
        <v>46012.0</v>
      </c>
      <c r="B49" s="5">
        <v>250.0</v>
      </c>
      <c r="C49" s="48">
        <v>2.0</v>
      </c>
      <c r="D49" s="48">
        <v>5.0</v>
      </c>
      <c r="E49" s="48">
        <v>5.0</v>
      </c>
      <c r="F49" s="48">
        <v>5.0</v>
      </c>
      <c r="G49" s="28">
        <f t="shared" si="1"/>
        <v>125</v>
      </c>
      <c r="H49" s="48">
        <v>150000.0</v>
      </c>
      <c r="I49" s="48">
        <v>232000.0</v>
      </c>
      <c r="J49" s="49">
        <f t="shared" si="2"/>
        <v>1.546666667</v>
      </c>
      <c r="K49" s="28">
        <f t="shared" si="3"/>
        <v>1.077586207</v>
      </c>
      <c r="L49" s="48">
        <v>3500.0</v>
      </c>
      <c r="M49" s="28">
        <f t="shared" si="4"/>
        <v>0.07142857143</v>
      </c>
      <c r="N49" s="50">
        <f t="shared" si="5"/>
        <v>0.0150862069</v>
      </c>
      <c r="O49" s="51">
        <v>0.1358</v>
      </c>
      <c r="P49" s="51">
        <v>0.0427</v>
      </c>
      <c r="Q49" s="52">
        <v>3000.0</v>
      </c>
      <c r="R49" s="7">
        <f t="shared" si="6"/>
        <v>0.08333333333</v>
      </c>
      <c r="S49" s="53">
        <f t="shared" si="7"/>
        <v>0.8571428571</v>
      </c>
      <c r="T49" s="52">
        <v>180.0</v>
      </c>
      <c r="U49" s="7">
        <f t="shared" si="8"/>
        <v>1.388888889</v>
      </c>
      <c r="V49" s="53">
        <f t="shared" si="9"/>
        <v>0.06</v>
      </c>
      <c r="W49" s="53">
        <f t="shared" si="10"/>
        <v>0.01111111111</v>
      </c>
    </row>
    <row r="50">
      <c r="A50" s="47">
        <v>46013.0</v>
      </c>
      <c r="B50" s="5">
        <v>250.0</v>
      </c>
      <c r="C50" s="48">
        <v>5.0</v>
      </c>
      <c r="D50" s="48">
        <v>5.0</v>
      </c>
      <c r="E50" s="48">
        <v>5.0</v>
      </c>
      <c r="F50" s="48">
        <v>1.0</v>
      </c>
      <c r="G50" s="28">
        <f t="shared" si="1"/>
        <v>50</v>
      </c>
      <c r="H50" s="48">
        <v>150000.0</v>
      </c>
      <c r="I50" s="48">
        <v>232000.0</v>
      </c>
      <c r="J50" s="49">
        <f t="shared" si="2"/>
        <v>1.546666667</v>
      </c>
      <c r="K50" s="28">
        <f t="shared" si="3"/>
        <v>1.077586207</v>
      </c>
      <c r="L50" s="48">
        <v>3500.0</v>
      </c>
      <c r="M50" s="28">
        <f t="shared" si="4"/>
        <v>0.07142857143</v>
      </c>
      <c r="N50" s="50">
        <f t="shared" si="5"/>
        <v>0.0150862069</v>
      </c>
      <c r="O50" s="51">
        <v>0.1358</v>
      </c>
      <c r="P50" s="51">
        <v>0.0427</v>
      </c>
      <c r="Q50" s="52">
        <v>3000.0</v>
      </c>
      <c r="R50" s="7">
        <f t="shared" si="6"/>
        <v>0.08333333333</v>
      </c>
      <c r="S50" s="53">
        <f t="shared" si="7"/>
        <v>0.8571428571</v>
      </c>
      <c r="T50" s="52">
        <v>180.0</v>
      </c>
      <c r="U50" s="7">
        <f t="shared" si="8"/>
        <v>1.388888889</v>
      </c>
      <c r="V50" s="53">
        <f t="shared" si="9"/>
        <v>0.06</v>
      </c>
      <c r="W50" s="53">
        <f t="shared" si="10"/>
        <v>0.02777777778</v>
      </c>
    </row>
    <row r="51">
      <c r="A51" s="47">
        <v>46014.0</v>
      </c>
      <c r="B51" s="5">
        <v>250.0</v>
      </c>
      <c r="C51" s="48">
        <v>7.0</v>
      </c>
      <c r="D51" s="48">
        <v>5.0</v>
      </c>
      <c r="E51" s="48">
        <v>5.0</v>
      </c>
      <c r="F51" s="48">
        <v>1.0</v>
      </c>
      <c r="G51" s="28">
        <f t="shared" si="1"/>
        <v>35.71428571</v>
      </c>
      <c r="H51" s="48">
        <v>150000.0</v>
      </c>
      <c r="I51" s="48">
        <v>232000.0</v>
      </c>
      <c r="J51" s="49">
        <f t="shared" si="2"/>
        <v>1.546666667</v>
      </c>
      <c r="K51" s="28">
        <f t="shared" si="3"/>
        <v>1.077586207</v>
      </c>
      <c r="L51" s="48">
        <v>3500.0</v>
      </c>
      <c r="M51" s="28">
        <f t="shared" si="4"/>
        <v>0.07142857143</v>
      </c>
      <c r="N51" s="50">
        <f t="shared" si="5"/>
        <v>0.0150862069</v>
      </c>
      <c r="O51" s="51">
        <v>0.1358</v>
      </c>
      <c r="P51" s="51">
        <v>0.0427</v>
      </c>
      <c r="Q51" s="52">
        <v>3000.0</v>
      </c>
      <c r="R51" s="7">
        <f t="shared" si="6"/>
        <v>0.08333333333</v>
      </c>
      <c r="S51" s="53">
        <f t="shared" si="7"/>
        <v>0.8571428571</v>
      </c>
      <c r="T51" s="52">
        <v>180.0</v>
      </c>
      <c r="U51" s="7">
        <f t="shared" si="8"/>
        <v>1.388888889</v>
      </c>
      <c r="V51" s="53">
        <f t="shared" si="9"/>
        <v>0.06</v>
      </c>
      <c r="W51" s="53">
        <f t="shared" si="10"/>
        <v>0.03888888889</v>
      </c>
    </row>
    <row r="52">
      <c r="A52" s="47">
        <v>46015.0</v>
      </c>
      <c r="B52" s="5">
        <v>250.0</v>
      </c>
      <c r="C52" s="48">
        <v>9.0</v>
      </c>
      <c r="D52" s="48">
        <v>5.0</v>
      </c>
      <c r="E52" s="48">
        <v>5.0</v>
      </c>
      <c r="F52" s="48">
        <v>2.0</v>
      </c>
      <c r="G52" s="28">
        <f t="shared" si="1"/>
        <v>27.77777778</v>
      </c>
      <c r="H52" s="48">
        <v>150000.0</v>
      </c>
      <c r="I52" s="48">
        <v>232000.0</v>
      </c>
      <c r="J52" s="49">
        <f t="shared" si="2"/>
        <v>1.546666667</v>
      </c>
      <c r="K52" s="28">
        <f t="shared" si="3"/>
        <v>1.077586207</v>
      </c>
      <c r="L52" s="48">
        <v>3500.0</v>
      </c>
      <c r="M52" s="28">
        <f t="shared" si="4"/>
        <v>0.07142857143</v>
      </c>
      <c r="N52" s="50">
        <f t="shared" si="5"/>
        <v>0.0150862069</v>
      </c>
      <c r="O52" s="51">
        <v>0.1358</v>
      </c>
      <c r="P52" s="51">
        <v>0.0427</v>
      </c>
      <c r="Q52" s="52">
        <v>3000.0</v>
      </c>
      <c r="R52" s="7">
        <f t="shared" si="6"/>
        <v>0.08333333333</v>
      </c>
      <c r="S52" s="53">
        <f t="shared" si="7"/>
        <v>0.8571428571</v>
      </c>
      <c r="T52" s="52">
        <v>180.0</v>
      </c>
      <c r="U52" s="7">
        <f t="shared" si="8"/>
        <v>1.388888889</v>
      </c>
      <c r="V52" s="53">
        <f t="shared" si="9"/>
        <v>0.06</v>
      </c>
      <c r="W52" s="53">
        <f t="shared" si="10"/>
        <v>0.05</v>
      </c>
    </row>
    <row r="53">
      <c r="A53" s="47">
        <v>46016.0</v>
      </c>
      <c r="B53" s="5"/>
      <c r="C53" s="48"/>
      <c r="D53" s="30"/>
      <c r="E53" s="30"/>
      <c r="F53" s="30"/>
      <c r="G53" s="28"/>
      <c r="H53" s="48"/>
      <c r="I53" s="48"/>
      <c r="J53" s="49"/>
      <c r="K53" s="28"/>
      <c r="L53" s="48"/>
      <c r="M53" s="28"/>
      <c r="N53" s="50"/>
      <c r="O53" s="51"/>
      <c r="P53" s="51"/>
      <c r="Q53" s="52"/>
      <c r="R53" s="54"/>
      <c r="S53" s="53"/>
      <c r="T53" s="52"/>
      <c r="U53" s="54"/>
      <c r="V53" s="53"/>
      <c r="W53" s="53"/>
    </row>
    <row r="54">
      <c r="A54" s="47">
        <v>46017.0</v>
      </c>
      <c r="B54" s="5"/>
      <c r="C54" s="48"/>
      <c r="D54" s="30"/>
      <c r="E54" s="30"/>
      <c r="F54" s="30"/>
      <c r="G54" s="28"/>
      <c r="H54" s="48"/>
      <c r="I54" s="48"/>
      <c r="J54" s="49"/>
      <c r="K54" s="28"/>
      <c r="L54" s="48"/>
      <c r="M54" s="28"/>
      <c r="N54" s="50"/>
      <c r="O54" s="51"/>
      <c r="P54" s="51"/>
      <c r="Q54" s="52"/>
      <c r="R54" s="54"/>
      <c r="S54" s="53"/>
      <c r="T54" s="52"/>
      <c r="U54" s="54"/>
      <c r="V54" s="53"/>
      <c r="W54" s="53"/>
    </row>
    <row r="55">
      <c r="A55" s="47">
        <v>46018.0</v>
      </c>
      <c r="B55" s="5"/>
      <c r="C55" s="48"/>
      <c r="D55" s="30"/>
      <c r="E55" s="30"/>
      <c r="F55" s="30"/>
      <c r="G55" s="28"/>
      <c r="H55" s="48"/>
      <c r="I55" s="48"/>
      <c r="J55" s="49"/>
      <c r="K55" s="28"/>
      <c r="L55" s="48"/>
      <c r="M55" s="28"/>
      <c r="N55" s="50"/>
      <c r="O55" s="51"/>
      <c r="P55" s="51"/>
      <c r="Q55" s="52"/>
      <c r="R55" s="54"/>
      <c r="S55" s="53"/>
      <c r="T55" s="52"/>
      <c r="U55" s="54"/>
      <c r="V55" s="53"/>
      <c r="W55" s="53"/>
    </row>
    <row r="56">
      <c r="A56" s="47">
        <v>46019.0</v>
      </c>
      <c r="B56" s="5"/>
      <c r="C56" s="48"/>
      <c r="D56" s="30"/>
      <c r="E56" s="30"/>
      <c r="F56" s="30"/>
      <c r="G56" s="28"/>
      <c r="H56" s="48"/>
      <c r="I56" s="48"/>
      <c r="J56" s="49"/>
      <c r="K56" s="28"/>
      <c r="L56" s="48"/>
      <c r="M56" s="28"/>
      <c r="N56" s="50"/>
      <c r="O56" s="51"/>
      <c r="P56" s="51"/>
      <c r="Q56" s="52"/>
      <c r="R56" s="54"/>
      <c r="S56" s="53"/>
      <c r="T56" s="52"/>
      <c r="U56" s="54"/>
      <c r="V56" s="53"/>
      <c r="W56" s="53"/>
    </row>
    <row r="57">
      <c r="A57" s="47">
        <v>46020.0</v>
      </c>
      <c r="B57" s="5"/>
      <c r="C57" s="48"/>
      <c r="D57" s="30"/>
      <c r="E57" s="30"/>
      <c r="F57" s="30"/>
      <c r="G57" s="28"/>
      <c r="H57" s="48"/>
      <c r="I57" s="48"/>
      <c r="J57" s="49"/>
      <c r="K57" s="28"/>
      <c r="L57" s="48"/>
      <c r="M57" s="28"/>
      <c r="N57" s="50"/>
      <c r="O57" s="51"/>
      <c r="P57" s="51"/>
      <c r="Q57" s="52"/>
      <c r="R57" s="54"/>
      <c r="S57" s="53"/>
      <c r="T57" s="52"/>
      <c r="U57" s="54"/>
      <c r="V57" s="53"/>
      <c r="W57" s="53"/>
    </row>
    <row r="58">
      <c r="A58" s="47">
        <v>46021.0</v>
      </c>
      <c r="B58" s="5"/>
      <c r="C58" s="48"/>
      <c r="D58" s="30"/>
      <c r="E58" s="30"/>
      <c r="F58" s="30"/>
      <c r="G58" s="28"/>
      <c r="H58" s="48"/>
      <c r="I58" s="48"/>
      <c r="J58" s="49"/>
      <c r="K58" s="28"/>
      <c r="L58" s="48"/>
      <c r="M58" s="28"/>
      <c r="N58" s="50"/>
      <c r="O58" s="51"/>
      <c r="P58" s="51"/>
      <c r="Q58" s="52"/>
      <c r="R58" s="54"/>
      <c r="S58" s="53"/>
      <c r="T58" s="52"/>
      <c r="U58" s="54"/>
      <c r="V58" s="53"/>
      <c r="W58" s="53"/>
    </row>
    <row r="59">
      <c r="A59" s="47">
        <v>46022.0</v>
      </c>
      <c r="B59" s="5"/>
      <c r="C59" s="48"/>
      <c r="D59" s="30"/>
      <c r="E59" s="30"/>
      <c r="F59" s="30"/>
      <c r="G59" s="28"/>
      <c r="H59" s="48"/>
      <c r="I59" s="48"/>
      <c r="J59" s="49"/>
      <c r="K59" s="28"/>
      <c r="L59" s="48"/>
      <c r="M59" s="28"/>
      <c r="N59" s="50"/>
      <c r="O59" s="51"/>
      <c r="P59" s="51"/>
      <c r="Q59" s="52"/>
      <c r="R59" s="54"/>
      <c r="S59" s="53"/>
      <c r="T59" s="52"/>
      <c r="U59" s="54"/>
      <c r="V59" s="53"/>
      <c r="W59" s="53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50.5"/>
    <col customWidth="1" min="2" max="5" width="16.63"/>
    <col customWidth="1" min="6" max="6" width="28.13"/>
    <col customWidth="1" min="7" max="9" width="16.63"/>
    <col customWidth="1" min="10" max="10" width="23.25"/>
  </cols>
  <sheetData>
    <row r="1">
      <c r="A1" s="15" t="s">
        <v>35</v>
      </c>
      <c r="B1" s="16" t="s">
        <v>36</v>
      </c>
      <c r="C1" s="16" t="s">
        <v>14</v>
      </c>
      <c r="D1" s="16" t="s">
        <v>37</v>
      </c>
      <c r="E1" s="16" t="s">
        <v>38</v>
      </c>
      <c r="F1" s="17" t="s">
        <v>39</v>
      </c>
      <c r="G1" s="16" t="s">
        <v>40</v>
      </c>
      <c r="H1" s="16" t="s">
        <v>33</v>
      </c>
      <c r="I1" s="16" t="s">
        <v>41</v>
      </c>
      <c r="J1" s="16" t="s">
        <v>42</v>
      </c>
    </row>
    <row r="2">
      <c r="A2" s="18" t="s">
        <v>43</v>
      </c>
      <c r="B2" s="19">
        <v>0.5</v>
      </c>
      <c r="C2" s="20">
        <v>12000.0</v>
      </c>
      <c r="D2" s="21">
        <v>350.0</v>
      </c>
      <c r="E2" s="22">
        <f t="shared" ref="E2:E7" si="1">C2/D2</f>
        <v>34.28571429</v>
      </c>
      <c r="F2" s="22">
        <v>37.0</v>
      </c>
      <c r="G2" s="22">
        <f t="shared" ref="G2:G7" si="2">F2*D2</f>
        <v>12950</v>
      </c>
      <c r="H2" s="23">
        <f t="shared" ref="H2:H7" si="3">G2/C2</f>
        <v>1.079166667</v>
      </c>
      <c r="I2" s="22">
        <f t="shared" ref="I2:I7" si="4">G2-C2</f>
        <v>950</v>
      </c>
      <c r="J2" s="24" t="s">
        <v>44</v>
      </c>
    </row>
    <row r="3">
      <c r="A3" s="18" t="s">
        <v>45</v>
      </c>
      <c r="B3" s="19">
        <v>0.5</v>
      </c>
      <c r="C3" s="22">
        <v>55.0</v>
      </c>
      <c r="D3" s="24">
        <v>3.0</v>
      </c>
      <c r="E3" s="22">
        <f t="shared" si="1"/>
        <v>18.33333333</v>
      </c>
      <c r="F3" s="22">
        <v>37.0</v>
      </c>
      <c r="G3" s="22">
        <f t="shared" si="2"/>
        <v>111</v>
      </c>
      <c r="H3" s="25">
        <f t="shared" si="3"/>
        <v>2.018181818</v>
      </c>
      <c r="I3" s="22">
        <f t="shared" si="4"/>
        <v>56</v>
      </c>
      <c r="J3" s="24" t="s">
        <v>46</v>
      </c>
    </row>
    <row r="4">
      <c r="A4" s="18" t="s">
        <v>47</v>
      </c>
      <c r="B4" s="19">
        <v>0.5</v>
      </c>
      <c r="C4" s="22">
        <v>85.0</v>
      </c>
      <c r="D4" s="24">
        <v>5.0</v>
      </c>
      <c r="E4" s="22">
        <f t="shared" si="1"/>
        <v>17</v>
      </c>
      <c r="F4" s="22">
        <v>37.0</v>
      </c>
      <c r="G4" s="22">
        <f t="shared" si="2"/>
        <v>185</v>
      </c>
      <c r="H4" s="25">
        <f t="shared" si="3"/>
        <v>2.176470588</v>
      </c>
      <c r="I4" s="22">
        <f t="shared" si="4"/>
        <v>100</v>
      </c>
      <c r="J4" s="24" t="s">
        <v>46</v>
      </c>
    </row>
    <row r="5">
      <c r="A5" s="18" t="s">
        <v>48</v>
      </c>
      <c r="B5" s="19">
        <v>0.5</v>
      </c>
      <c r="C5" s="22">
        <v>37.0</v>
      </c>
      <c r="D5" s="24">
        <v>1.0</v>
      </c>
      <c r="E5" s="22">
        <f t="shared" si="1"/>
        <v>37</v>
      </c>
      <c r="F5" s="22">
        <v>37.0</v>
      </c>
      <c r="G5" s="22">
        <f t="shared" si="2"/>
        <v>37</v>
      </c>
      <c r="H5" s="26">
        <f t="shared" si="3"/>
        <v>1</v>
      </c>
      <c r="I5" s="22">
        <f t="shared" si="4"/>
        <v>0</v>
      </c>
      <c r="J5" s="24" t="s">
        <v>49</v>
      </c>
    </row>
    <row r="6">
      <c r="A6" s="18" t="s">
        <v>50</v>
      </c>
      <c r="B6" s="19">
        <v>0.5</v>
      </c>
      <c r="C6" s="22">
        <v>35.0</v>
      </c>
      <c r="D6" s="24">
        <v>2.0</v>
      </c>
      <c r="E6" s="22">
        <f t="shared" si="1"/>
        <v>17.5</v>
      </c>
      <c r="F6" s="22">
        <v>37.0</v>
      </c>
      <c r="G6" s="22">
        <f t="shared" si="2"/>
        <v>74</v>
      </c>
      <c r="H6" s="25">
        <f t="shared" si="3"/>
        <v>2.114285714</v>
      </c>
      <c r="I6" s="22">
        <f t="shared" si="4"/>
        <v>39</v>
      </c>
      <c r="J6" s="24" t="s">
        <v>46</v>
      </c>
    </row>
    <row r="7">
      <c r="A7" s="18" t="s">
        <v>51</v>
      </c>
      <c r="B7" s="19">
        <v>0.5</v>
      </c>
      <c r="C7" s="20">
        <v>85.0</v>
      </c>
      <c r="D7" s="24">
        <v>1.0</v>
      </c>
      <c r="E7" s="22">
        <f t="shared" si="1"/>
        <v>85</v>
      </c>
      <c r="F7" s="22">
        <v>37.0</v>
      </c>
      <c r="G7" s="22">
        <f t="shared" si="2"/>
        <v>37</v>
      </c>
      <c r="H7" s="27">
        <f t="shared" si="3"/>
        <v>0.4352941176</v>
      </c>
      <c r="I7" s="22">
        <f t="shared" si="4"/>
        <v>-48</v>
      </c>
      <c r="J7" s="21" t="s">
        <v>52</v>
      </c>
    </row>
  </sheetData>
  <dataValidations>
    <dataValidation type="list" allowBlank="1" showErrorMessage="1" sqref="J2:J7">
      <formula1>"Dobrar orçamento,Aumentar 30%,Aguardar mais um CPA,Pausar campanha"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 outlineLevelRow="1"/>
  <cols>
    <col customWidth="1" min="1" max="1" width="35.0"/>
  </cols>
  <sheetData>
    <row r="1">
      <c r="A1" s="1" t="s">
        <v>53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>
      <c r="A4" s="3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  <c r="J4" s="4" t="s">
        <v>10</v>
      </c>
      <c r="K4" s="4" t="s">
        <v>11</v>
      </c>
      <c r="L4" s="4" t="s">
        <v>12</v>
      </c>
      <c r="M4" s="4" t="s">
        <v>13</v>
      </c>
    </row>
    <row r="5">
      <c r="A5" s="3" t="s">
        <v>14</v>
      </c>
      <c r="B5" s="28">
        <f>'Controle diário (Janeiro)'!B12</f>
        <v>6000</v>
      </c>
      <c r="C5" s="28">
        <f>'Controle diário (Fevereiro)'!B12</f>
        <v>4500</v>
      </c>
      <c r="D5" s="28">
        <f>'Controle diário (Março)'!B12</f>
        <v>6000</v>
      </c>
      <c r="E5" s="28">
        <f>'Controle diário (Abril)'!B12</f>
        <v>6000</v>
      </c>
      <c r="F5" s="28">
        <f>'Controle diário (Maio)'!B12</f>
        <v>6000</v>
      </c>
      <c r="G5" s="28">
        <f>'Controle diário (Junho)'!B12</f>
        <v>6000</v>
      </c>
      <c r="H5" s="28">
        <f>'Controle diário (Julho)'!B12</f>
        <v>6000</v>
      </c>
      <c r="I5" s="28">
        <f>'Controle diário (Agosto)'!B12</f>
        <v>6000</v>
      </c>
      <c r="J5" s="28">
        <f>'Controle diário (Setembro)'!B12</f>
        <v>6000</v>
      </c>
      <c r="K5" s="28">
        <f>'Controle diário (Outubro)'!B12</f>
        <v>6000</v>
      </c>
      <c r="L5" s="28">
        <f>'Controle diário (Novembro)'!B12</f>
        <v>6000</v>
      </c>
      <c r="M5" s="28">
        <f>'Controle diário (Dezembro)'!B12</f>
        <v>6000</v>
      </c>
    </row>
    <row r="6">
      <c r="A6" s="3" t="s">
        <v>15</v>
      </c>
      <c r="B6" s="5">
        <v>37.0</v>
      </c>
      <c r="C6" s="5">
        <v>37.0</v>
      </c>
      <c r="D6" s="5">
        <v>37.0</v>
      </c>
      <c r="E6" s="5">
        <v>37.0</v>
      </c>
      <c r="F6" s="5">
        <v>37.0</v>
      </c>
      <c r="G6" s="5">
        <v>37.0</v>
      </c>
      <c r="H6" s="5">
        <v>37.0</v>
      </c>
      <c r="I6" s="5">
        <v>37.0</v>
      </c>
      <c r="J6" s="5">
        <v>37.0</v>
      </c>
      <c r="K6" s="5">
        <v>37.0</v>
      </c>
      <c r="L6" s="5">
        <v>37.0</v>
      </c>
      <c r="M6" s="5">
        <v>37.0</v>
      </c>
    </row>
    <row r="7">
      <c r="A7" s="3" t="s">
        <v>16</v>
      </c>
      <c r="B7" s="29">
        <f t="shared" ref="B7:M7" si="1">(B6-B8)/B6</f>
        <v>0.1635914098</v>
      </c>
      <c r="C7" s="29">
        <f t="shared" si="1"/>
        <v>0.199220927</v>
      </c>
      <c r="D7" s="29">
        <f t="shared" si="1"/>
        <v>0.1635914098</v>
      </c>
      <c r="E7" s="29">
        <f t="shared" si="1"/>
        <v>0.1635914098</v>
      </c>
      <c r="F7" s="29">
        <f t="shared" si="1"/>
        <v>0.1635914098</v>
      </c>
      <c r="G7" s="29">
        <f t="shared" si="1"/>
        <v>0.1635914098</v>
      </c>
      <c r="H7" s="29">
        <f t="shared" si="1"/>
        <v>0.1635914098</v>
      </c>
      <c r="I7" s="29">
        <f t="shared" si="1"/>
        <v>0.1635914098</v>
      </c>
      <c r="J7" s="29">
        <f t="shared" si="1"/>
        <v>0.1635914098</v>
      </c>
      <c r="K7" s="29">
        <f t="shared" si="1"/>
        <v>0.1635914098</v>
      </c>
      <c r="L7" s="29">
        <f t="shared" si="1"/>
        <v>0.1635914098</v>
      </c>
      <c r="M7" s="29">
        <f t="shared" si="1"/>
        <v>0.1635914098</v>
      </c>
    </row>
    <row r="8">
      <c r="A8" s="3" t="s">
        <v>17</v>
      </c>
      <c r="B8" s="28">
        <f t="shared" ref="B8:M8" si="2">B5/B9</f>
        <v>30.94711784</v>
      </c>
      <c r="C8" s="28">
        <f t="shared" si="2"/>
        <v>29.6288257</v>
      </c>
      <c r="D8" s="28">
        <f t="shared" si="2"/>
        <v>30.94711784</v>
      </c>
      <c r="E8" s="28">
        <f t="shared" si="2"/>
        <v>30.94711784</v>
      </c>
      <c r="F8" s="28">
        <f t="shared" si="2"/>
        <v>30.94711784</v>
      </c>
      <c r="G8" s="28">
        <f t="shared" si="2"/>
        <v>30.94711784</v>
      </c>
      <c r="H8" s="28">
        <f t="shared" si="2"/>
        <v>30.94711784</v>
      </c>
      <c r="I8" s="28">
        <f t="shared" si="2"/>
        <v>30.94711784</v>
      </c>
      <c r="J8" s="28">
        <f t="shared" si="2"/>
        <v>30.94711784</v>
      </c>
      <c r="K8" s="28">
        <f t="shared" si="2"/>
        <v>30.94711784</v>
      </c>
      <c r="L8" s="28">
        <f t="shared" si="2"/>
        <v>30.94711784</v>
      </c>
      <c r="M8" s="28">
        <f t="shared" si="2"/>
        <v>30.94711784</v>
      </c>
    </row>
    <row r="9">
      <c r="A9" s="3" t="s">
        <v>18</v>
      </c>
      <c r="B9" s="30">
        <f>'Controle diário (Janeiro)'!B13</f>
        <v>193.8791209</v>
      </c>
      <c r="C9" s="30">
        <f>'Controle diário (Fevereiro)'!B13</f>
        <v>151.8791209</v>
      </c>
      <c r="D9" s="30">
        <f>'Controle diário (Março)'!B13</f>
        <v>193.8791209</v>
      </c>
      <c r="E9" s="30">
        <f>'Controle diário (Abril)'!B13</f>
        <v>193.8791209</v>
      </c>
      <c r="F9" s="30">
        <f>'Controle diário (Maio)'!B13</f>
        <v>193.8791209</v>
      </c>
      <c r="G9" s="30">
        <f>'Controle diário (Junho)'!B13</f>
        <v>193.8791209</v>
      </c>
      <c r="H9" s="30">
        <f>'Controle diário (Julho)'!B13</f>
        <v>193.8791209</v>
      </c>
      <c r="I9" s="30">
        <f>'Controle diário (Agosto)'!B13</f>
        <v>193.8791209</v>
      </c>
      <c r="J9" s="30">
        <f>'Controle diário (Setembro)'!B13</f>
        <v>193.8791209</v>
      </c>
      <c r="K9" s="30">
        <f>'Controle diário (Outubro)'!B13</f>
        <v>193.8791209</v>
      </c>
      <c r="L9" s="30">
        <f>'Controle diário (Novembro)'!B13</f>
        <v>193.8791209</v>
      </c>
      <c r="M9" s="30">
        <f>'Controle diário (Novembro)'!B13</f>
        <v>193.8791209</v>
      </c>
    </row>
    <row r="10">
      <c r="A10" s="3" t="s">
        <v>19</v>
      </c>
      <c r="B10" s="30">
        <f>'Controle diário (Janeiro)'!B14</f>
        <v>105</v>
      </c>
      <c r="C10" s="30">
        <f>'Controle diário (Fevereiro)'!B14</f>
        <v>105</v>
      </c>
      <c r="D10" s="30">
        <f>'Controle diário (Março)'!B14</f>
        <v>105</v>
      </c>
      <c r="E10" s="30">
        <f>'Controle diário (Abril)'!B14</f>
        <v>105</v>
      </c>
      <c r="F10" s="30">
        <f>'Controle diário (Abril)'!B14</f>
        <v>105</v>
      </c>
      <c r="G10" s="30">
        <f>'Controle diário (Junho)'!B14</f>
        <v>105</v>
      </c>
      <c r="H10" s="30">
        <f>'Controle diário (Julho)'!B14</f>
        <v>105</v>
      </c>
      <c r="I10" s="30">
        <f>'Controle diário (Agosto)'!B14</f>
        <v>105</v>
      </c>
      <c r="J10" s="30">
        <f>'Controle diário (Setembro)'!B14</f>
        <v>105</v>
      </c>
      <c r="K10" s="30">
        <f>'Controle diário (Outubro)'!B14</f>
        <v>105</v>
      </c>
      <c r="L10" s="30">
        <f>'Controle diário (Novembro)'!B14</f>
        <v>105</v>
      </c>
      <c r="M10" s="30">
        <f>'Controle diário (Dezembro)'!B14</f>
        <v>105</v>
      </c>
    </row>
    <row r="11" outlineLevel="1">
      <c r="A11" s="9" t="s">
        <v>20</v>
      </c>
      <c r="B11" s="29">
        <f t="shared" ref="B11:M11" si="3">B10/B9</f>
        <v>0.5415745621</v>
      </c>
      <c r="C11" s="29">
        <f t="shared" si="3"/>
        <v>0.6913392663</v>
      </c>
      <c r="D11" s="29">
        <f t="shared" si="3"/>
        <v>0.5415745621</v>
      </c>
      <c r="E11" s="29">
        <f t="shared" si="3"/>
        <v>0.5415745621</v>
      </c>
      <c r="F11" s="29">
        <f t="shared" si="3"/>
        <v>0.5415745621</v>
      </c>
      <c r="G11" s="29">
        <f t="shared" si="3"/>
        <v>0.5415745621</v>
      </c>
      <c r="H11" s="29">
        <f t="shared" si="3"/>
        <v>0.5415745621</v>
      </c>
      <c r="I11" s="29">
        <f t="shared" si="3"/>
        <v>0.5415745621</v>
      </c>
      <c r="J11" s="29">
        <f t="shared" si="3"/>
        <v>0.5415745621</v>
      </c>
      <c r="K11" s="29">
        <f t="shared" si="3"/>
        <v>0.5415745621</v>
      </c>
      <c r="L11" s="29">
        <f t="shared" si="3"/>
        <v>0.5415745621</v>
      </c>
      <c r="M11" s="29">
        <f t="shared" si="3"/>
        <v>0.5415745621</v>
      </c>
    </row>
    <row r="12" outlineLevel="1">
      <c r="A12" s="9" t="s">
        <v>21</v>
      </c>
      <c r="B12" s="5">
        <v>19.0</v>
      </c>
      <c r="C12" s="5">
        <v>19.0</v>
      </c>
      <c r="D12" s="5">
        <v>19.0</v>
      </c>
      <c r="E12" s="5">
        <v>19.0</v>
      </c>
      <c r="F12" s="5">
        <v>19.0</v>
      </c>
      <c r="G12" s="5">
        <v>19.0</v>
      </c>
      <c r="H12" s="5">
        <v>19.0</v>
      </c>
      <c r="I12" s="5">
        <v>19.0</v>
      </c>
      <c r="J12" s="5">
        <v>19.0</v>
      </c>
      <c r="K12" s="5">
        <v>19.0</v>
      </c>
      <c r="L12" s="5">
        <v>19.0</v>
      </c>
      <c r="M12" s="5">
        <v>19.0</v>
      </c>
    </row>
    <row r="13">
      <c r="A13" s="3" t="s">
        <v>22</v>
      </c>
      <c r="B13" s="30">
        <f>'Controle diário (Janeiro)'!B15</f>
        <v>105</v>
      </c>
      <c r="C13" s="30">
        <f>'Controle diário (Fevereiro)'!B15</f>
        <v>105</v>
      </c>
      <c r="D13" s="30">
        <f>'Controle diário (Março)'!B15</f>
        <v>105</v>
      </c>
      <c r="E13" s="30">
        <f>'Controle diário (Abril)'!B15</f>
        <v>105</v>
      </c>
      <c r="F13" s="30">
        <f>'Controle diário (Abril)'!B15</f>
        <v>105</v>
      </c>
      <c r="G13" s="30">
        <f>'Controle diário (Junho)'!B15</f>
        <v>105</v>
      </c>
      <c r="H13" s="30">
        <f>'Controle diário (Julho)'!B15</f>
        <v>105</v>
      </c>
      <c r="I13" s="30">
        <f>'Controle diário (Agosto)'!B15</f>
        <v>105</v>
      </c>
      <c r="J13" s="30">
        <f>'Controle diário (Setembro)'!B15</f>
        <v>105</v>
      </c>
      <c r="K13" s="30">
        <f>'Controle diário (Outubro)'!B15</f>
        <v>105</v>
      </c>
      <c r="L13" s="30">
        <f>'Controle diário (Novembro)'!B15</f>
        <v>105</v>
      </c>
      <c r="M13" s="30">
        <f>'Controle diário (Dezembro)'!B15</f>
        <v>105</v>
      </c>
    </row>
    <row r="14" outlineLevel="1">
      <c r="A14" s="9" t="s">
        <v>23</v>
      </c>
      <c r="B14" s="29">
        <f t="shared" ref="B14:M14" si="4">B13/B9</f>
        <v>0.5415745621</v>
      </c>
      <c r="C14" s="29">
        <f t="shared" si="4"/>
        <v>0.6913392663</v>
      </c>
      <c r="D14" s="29">
        <f t="shared" si="4"/>
        <v>0.5415745621</v>
      </c>
      <c r="E14" s="29">
        <f t="shared" si="4"/>
        <v>0.5415745621</v>
      </c>
      <c r="F14" s="29">
        <f t="shared" si="4"/>
        <v>0.5415745621</v>
      </c>
      <c r="G14" s="29">
        <f t="shared" si="4"/>
        <v>0.5415745621</v>
      </c>
      <c r="H14" s="29">
        <f t="shared" si="4"/>
        <v>0.5415745621</v>
      </c>
      <c r="I14" s="29">
        <f t="shared" si="4"/>
        <v>0.5415745621</v>
      </c>
      <c r="J14" s="29">
        <f t="shared" si="4"/>
        <v>0.5415745621</v>
      </c>
      <c r="K14" s="29">
        <f t="shared" si="4"/>
        <v>0.5415745621</v>
      </c>
      <c r="L14" s="29">
        <f t="shared" si="4"/>
        <v>0.5415745621</v>
      </c>
      <c r="M14" s="29">
        <f t="shared" si="4"/>
        <v>0.5415745621</v>
      </c>
    </row>
    <row r="15" outlineLevel="1">
      <c r="A15" s="9" t="s">
        <v>24</v>
      </c>
      <c r="B15" s="5">
        <v>29.0</v>
      </c>
      <c r="C15" s="5">
        <v>29.0</v>
      </c>
      <c r="D15" s="5">
        <v>29.0</v>
      </c>
      <c r="E15" s="5">
        <v>29.0</v>
      </c>
      <c r="F15" s="5">
        <v>29.0</v>
      </c>
      <c r="G15" s="5">
        <v>29.0</v>
      </c>
      <c r="H15" s="5">
        <v>29.0</v>
      </c>
      <c r="I15" s="5">
        <v>29.0</v>
      </c>
      <c r="J15" s="5">
        <v>29.0</v>
      </c>
      <c r="K15" s="5">
        <v>29.0</v>
      </c>
      <c r="L15" s="5">
        <v>29.0</v>
      </c>
      <c r="M15" s="5">
        <v>29.0</v>
      </c>
    </row>
    <row r="16">
      <c r="A16" s="3" t="s">
        <v>25</v>
      </c>
      <c r="B16" s="30">
        <f>'Controle diário (Janeiro)'!B16</f>
        <v>55</v>
      </c>
      <c r="C16" s="30">
        <f>'Controle diário (Fevereiro)'!B16</f>
        <v>55</v>
      </c>
      <c r="D16" s="30">
        <f>'Controle diário (Março)'!B16</f>
        <v>55</v>
      </c>
      <c r="E16" s="30">
        <f>'Controle diário (Abril)'!B16</f>
        <v>55</v>
      </c>
      <c r="F16" s="30">
        <f>'Controle diário (Abril)'!B16</f>
        <v>55</v>
      </c>
      <c r="G16" s="30">
        <f>'Controle diário (Junho)'!B16</f>
        <v>55</v>
      </c>
      <c r="H16" s="30">
        <f>'Controle diário (Julho)'!B16</f>
        <v>55</v>
      </c>
      <c r="I16" s="30">
        <f>'Controle diário (Agosto)'!B16</f>
        <v>55</v>
      </c>
      <c r="J16" s="30">
        <f>'Controle diário (Setembro)'!B16</f>
        <v>55</v>
      </c>
      <c r="K16" s="30">
        <f>'Controle diário (Outubro)'!B16</f>
        <v>55</v>
      </c>
      <c r="L16" s="30">
        <f>'Controle diário (Novembro)'!B16</f>
        <v>55</v>
      </c>
      <c r="M16" s="30">
        <f>'Controle diário (Dezembro)'!B16</f>
        <v>55</v>
      </c>
    </row>
    <row r="17" outlineLevel="1">
      <c r="A17" s="9" t="s">
        <v>26</v>
      </c>
      <c r="B17" s="29">
        <f t="shared" ref="B17:M17" si="5">B16/B9</f>
        <v>0.2836819135</v>
      </c>
      <c r="C17" s="29">
        <f t="shared" si="5"/>
        <v>0.3621300919</v>
      </c>
      <c r="D17" s="29">
        <f t="shared" si="5"/>
        <v>0.2836819135</v>
      </c>
      <c r="E17" s="29">
        <f t="shared" si="5"/>
        <v>0.2836819135</v>
      </c>
      <c r="F17" s="29">
        <f t="shared" si="5"/>
        <v>0.2836819135</v>
      </c>
      <c r="G17" s="29">
        <f t="shared" si="5"/>
        <v>0.2836819135</v>
      </c>
      <c r="H17" s="29">
        <f t="shared" si="5"/>
        <v>0.2836819135</v>
      </c>
      <c r="I17" s="29">
        <f t="shared" si="5"/>
        <v>0.2836819135</v>
      </c>
      <c r="J17" s="29">
        <f t="shared" si="5"/>
        <v>0.2836819135</v>
      </c>
      <c r="K17" s="29">
        <f t="shared" si="5"/>
        <v>0.2836819135</v>
      </c>
      <c r="L17" s="29">
        <f t="shared" si="5"/>
        <v>0.2836819135</v>
      </c>
      <c r="M17" s="29">
        <f t="shared" si="5"/>
        <v>0.2836819135</v>
      </c>
    </row>
    <row r="18" outlineLevel="1">
      <c r="A18" s="9" t="s">
        <v>27</v>
      </c>
      <c r="B18" s="5">
        <v>147.0</v>
      </c>
      <c r="C18" s="5">
        <v>147.0</v>
      </c>
      <c r="D18" s="5">
        <v>147.0</v>
      </c>
      <c r="E18" s="5">
        <v>147.0</v>
      </c>
      <c r="F18" s="5">
        <v>147.0</v>
      </c>
      <c r="G18" s="5">
        <v>147.0</v>
      </c>
      <c r="H18" s="5">
        <v>147.0</v>
      </c>
      <c r="I18" s="5">
        <v>147.0</v>
      </c>
      <c r="J18" s="5">
        <v>147.0</v>
      </c>
      <c r="K18" s="5">
        <v>147.0</v>
      </c>
      <c r="L18" s="5">
        <v>147.0</v>
      </c>
      <c r="M18" s="5">
        <v>147.0</v>
      </c>
    </row>
    <row r="19">
      <c r="A19" s="10" t="s">
        <v>28</v>
      </c>
      <c r="B19" s="31">
        <f t="shared" ref="B19:M19" si="6">SUM(B20:B23)</f>
        <v>20298.52747</v>
      </c>
      <c r="C19" s="31">
        <f t="shared" si="6"/>
        <v>18744.52747</v>
      </c>
      <c r="D19" s="31">
        <f t="shared" si="6"/>
        <v>20298.52747</v>
      </c>
      <c r="E19" s="31">
        <f t="shared" si="6"/>
        <v>20298.52747</v>
      </c>
      <c r="F19" s="31">
        <f t="shared" si="6"/>
        <v>20298.52747</v>
      </c>
      <c r="G19" s="31">
        <f t="shared" si="6"/>
        <v>20298.52747</v>
      </c>
      <c r="H19" s="31">
        <f t="shared" si="6"/>
        <v>20298.52747</v>
      </c>
      <c r="I19" s="31">
        <f t="shared" si="6"/>
        <v>20298.52747</v>
      </c>
      <c r="J19" s="31">
        <f t="shared" si="6"/>
        <v>20298.52747</v>
      </c>
      <c r="K19" s="31">
        <f t="shared" si="6"/>
        <v>20298.52747</v>
      </c>
      <c r="L19" s="31">
        <f t="shared" si="6"/>
        <v>20298.52747</v>
      </c>
      <c r="M19" s="31">
        <f t="shared" si="6"/>
        <v>20298.52747</v>
      </c>
    </row>
    <row r="20" outlineLevel="1">
      <c r="A20" s="9" t="s">
        <v>29</v>
      </c>
      <c r="B20" s="32">
        <f t="shared" ref="B20:M20" si="7">B9*B6</f>
        <v>7173.527473</v>
      </c>
      <c r="C20" s="32">
        <f t="shared" si="7"/>
        <v>5619.527473</v>
      </c>
      <c r="D20" s="32">
        <f t="shared" si="7"/>
        <v>7173.527473</v>
      </c>
      <c r="E20" s="32">
        <f t="shared" si="7"/>
        <v>7173.527473</v>
      </c>
      <c r="F20" s="32">
        <f t="shared" si="7"/>
        <v>7173.527473</v>
      </c>
      <c r="G20" s="32">
        <f t="shared" si="7"/>
        <v>7173.527473</v>
      </c>
      <c r="H20" s="32">
        <f t="shared" si="7"/>
        <v>7173.527473</v>
      </c>
      <c r="I20" s="32">
        <f t="shared" si="7"/>
        <v>7173.527473</v>
      </c>
      <c r="J20" s="32">
        <f t="shared" si="7"/>
        <v>7173.527473</v>
      </c>
      <c r="K20" s="32">
        <f t="shared" si="7"/>
        <v>7173.527473</v>
      </c>
      <c r="L20" s="32">
        <f t="shared" si="7"/>
        <v>7173.527473</v>
      </c>
      <c r="M20" s="32">
        <f t="shared" si="7"/>
        <v>7173.527473</v>
      </c>
    </row>
    <row r="21" outlineLevel="1">
      <c r="A21" s="9" t="s">
        <v>30</v>
      </c>
      <c r="B21" s="32">
        <f t="shared" ref="B21:M21" si="8">B10*B12</f>
        <v>1995</v>
      </c>
      <c r="C21" s="32">
        <f t="shared" si="8"/>
        <v>1995</v>
      </c>
      <c r="D21" s="32">
        <f t="shared" si="8"/>
        <v>1995</v>
      </c>
      <c r="E21" s="32">
        <f t="shared" si="8"/>
        <v>1995</v>
      </c>
      <c r="F21" s="32">
        <f t="shared" si="8"/>
        <v>1995</v>
      </c>
      <c r="G21" s="32">
        <f t="shared" si="8"/>
        <v>1995</v>
      </c>
      <c r="H21" s="32">
        <f t="shared" si="8"/>
        <v>1995</v>
      </c>
      <c r="I21" s="32">
        <f t="shared" si="8"/>
        <v>1995</v>
      </c>
      <c r="J21" s="32">
        <f t="shared" si="8"/>
        <v>1995</v>
      </c>
      <c r="K21" s="32">
        <f t="shared" si="8"/>
        <v>1995</v>
      </c>
      <c r="L21" s="32">
        <f t="shared" si="8"/>
        <v>1995</v>
      </c>
      <c r="M21" s="32">
        <f t="shared" si="8"/>
        <v>1995</v>
      </c>
    </row>
    <row r="22" outlineLevel="1">
      <c r="A22" s="9" t="s">
        <v>31</v>
      </c>
      <c r="B22" s="32">
        <f t="shared" ref="B22:M22" si="9">B13*B15</f>
        <v>3045</v>
      </c>
      <c r="C22" s="32">
        <f t="shared" si="9"/>
        <v>3045</v>
      </c>
      <c r="D22" s="32">
        <f t="shared" si="9"/>
        <v>3045</v>
      </c>
      <c r="E22" s="32">
        <f t="shared" si="9"/>
        <v>3045</v>
      </c>
      <c r="F22" s="32">
        <f t="shared" si="9"/>
        <v>3045</v>
      </c>
      <c r="G22" s="32">
        <f t="shared" si="9"/>
        <v>3045</v>
      </c>
      <c r="H22" s="32">
        <f t="shared" si="9"/>
        <v>3045</v>
      </c>
      <c r="I22" s="32">
        <f t="shared" si="9"/>
        <v>3045</v>
      </c>
      <c r="J22" s="32">
        <f t="shared" si="9"/>
        <v>3045</v>
      </c>
      <c r="K22" s="32">
        <f t="shared" si="9"/>
        <v>3045</v>
      </c>
      <c r="L22" s="32">
        <f t="shared" si="9"/>
        <v>3045</v>
      </c>
      <c r="M22" s="32">
        <f t="shared" si="9"/>
        <v>3045</v>
      </c>
    </row>
    <row r="23" outlineLevel="1">
      <c r="A23" s="9" t="s">
        <v>32</v>
      </c>
      <c r="B23" s="32">
        <f t="shared" ref="B23:M23" si="10">B16*B18</f>
        <v>8085</v>
      </c>
      <c r="C23" s="32">
        <f t="shared" si="10"/>
        <v>8085</v>
      </c>
      <c r="D23" s="32">
        <f t="shared" si="10"/>
        <v>8085</v>
      </c>
      <c r="E23" s="32">
        <f t="shared" si="10"/>
        <v>8085</v>
      </c>
      <c r="F23" s="32">
        <f t="shared" si="10"/>
        <v>8085</v>
      </c>
      <c r="G23" s="32">
        <f t="shared" si="10"/>
        <v>8085</v>
      </c>
      <c r="H23" s="32">
        <f t="shared" si="10"/>
        <v>8085</v>
      </c>
      <c r="I23" s="32">
        <f t="shared" si="10"/>
        <v>8085</v>
      </c>
      <c r="J23" s="32">
        <f t="shared" si="10"/>
        <v>8085</v>
      </c>
      <c r="K23" s="32">
        <f t="shared" si="10"/>
        <v>8085</v>
      </c>
      <c r="L23" s="32">
        <f t="shared" si="10"/>
        <v>8085</v>
      </c>
      <c r="M23" s="32">
        <f t="shared" si="10"/>
        <v>8085</v>
      </c>
    </row>
    <row r="24">
      <c r="A24" s="10" t="s">
        <v>33</v>
      </c>
      <c r="B24" s="33">
        <f t="shared" ref="B24:M24" si="11">B19/B5</f>
        <v>3.383087912</v>
      </c>
      <c r="C24" s="33">
        <f t="shared" si="11"/>
        <v>4.165450549</v>
      </c>
      <c r="D24" s="33">
        <f t="shared" si="11"/>
        <v>3.383087912</v>
      </c>
      <c r="E24" s="33">
        <f t="shared" si="11"/>
        <v>3.383087912</v>
      </c>
      <c r="F24" s="33">
        <f t="shared" si="11"/>
        <v>3.383087912</v>
      </c>
      <c r="G24" s="33">
        <f t="shared" si="11"/>
        <v>3.383087912</v>
      </c>
      <c r="H24" s="33">
        <f t="shared" si="11"/>
        <v>3.383087912</v>
      </c>
      <c r="I24" s="33">
        <f t="shared" si="11"/>
        <v>3.383087912</v>
      </c>
      <c r="J24" s="33">
        <f t="shared" si="11"/>
        <v>3.383087912</v>
      </c>
      <c r="K24" s="33">
        <f t="shared" si="11"/>
        <v>3.383087912</v>
      </c>
      <c r="L24" s="33">
        <f t="shared" si="11"/>
        <v>3.383087912</v>
      </c>
      <c r="M24" s="33">
        <f t="shared" si="11"/>
        <v>3.383087912</v>
      </c>
    </row>
    <row r="25">
      <c r="A25" s="10" t="s">
        <v>34</v>
      </c>
      <c r="B25" s="31">
        <f t="shared" ref="B25:M25" si="12">B19-B5</f>
        <v>14298.52747</v>
      </c>
      <c r="C25" s="31">
        <f t="shared" si="12"/>
        <v>14244.52747</v>
      </c>
      <c r="D25" s="31">
        <f t="shared" si="12"/>
        <v>14298.52747</v>
      </c>
      <c r="E25" s="31">
        <f t="shared" si="12"/>
        <v>14298.52747</v>
      </c>
      <c r="F25" s="31">
        <f t="shared" si="12"/>
        <v>14298.52747</v>
      </c>
      <c r="G25" s="31">
        <f t="shared" si="12"/>
        <v>14298.52747</v>
      </c>
      <c r="H25" s="31">
        <f t="shared" si="12"/>
        <v>14298.52747</v>
      </c>
      <c r="I25" s="31">
        <f t="shared" si="12"/>
        <v>14298.52747</v>
      </c>
      <c r="J25" s="31">
        <f t="shared" si="12"/>
        <v>14298.52747</v>
      </c>
      <c r="K25" s="31">
        <f t="shared" si="12"/>
        <v>14298.52747</v>
      </c>
      <c r="L25" s="31">
        <f t="shared" si="12"/>
        <v>14298.52747</v>
      </c>
      <c r="M25" s="31">
        <f t="shared" si="12"/>
        <v>14298.52747</v>
      </c>
    </row>
    <row r="26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</row>
    <row r="43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47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6.75"/>
    <col customWidth="1" min="2" max="3" width="17.25"/>
    <col customWidth="1" min="4" max="4" width="20.88"/>
    <col customWidth="1" min="5" max="5" width="20.5"/>
    <col customWidth="1" min="6" max="16" width="17.25"/>
    <col customWidth="1" min="17" max="17" width="22.5"/>
    <col customWidth="1" min="18" max="18" width="30.0"/>
    <col customWidth="1" min="19" max="21" width="19.75"/>
    <col customWidth="1" min="22" max="22" width="25.13"/>
    <col customWidth="1" min="23" max="23" width="30.63"/>
  </cols>
  <sheetData>
    <row r="1">
      <c r="A1" s="1" t="s">
        <v>55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A2" s="34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A3" s="35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>
      <c r="A4" s="36" t="s">
        <v>58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>
      <c r="A6" s="37" t="s">
        <v>59</v>
      </c>
      <c r="B6" s="3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>
      <c r="A7" s="39" t="s">
        <v>60</v>
      </c>
      <c r="B7" s="40">
        <f>'Metas do Projeto'!B4</f>
        <v>20000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>
      <c r="A8" s="39" t="s">
        <v>61</v>
      </c>
      <c r="B8" s="41">
        <f>'Metas do Projeto'!B8</f>
        <v>720.7207207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>
      <c r="A9" s="39" t="s">
        <v>62</v>
      </c>
      <c r="B9" s="40">
        <f>'Metas do Projeto'!B5</f>
        <v>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>
      <c r="A10" s="39" t="s">
        <v>63</v>
      </c>
      <c r="B10" s="42">
        <v>45688.0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>
      <c r="A11" s="37" t="s">
        <v>64</v>
      </c>
      <c r="B11" s="4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>
      <c r="A12" s="39" t="s">
        <v>60</v>
      </c>
      <c r="B12" s="40">
        <f>SUM(B29:B59)</f>
        <v>6000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>
      <c r="A13" s="39" t="s">
        <v>65</v>
      </c>
      <c r="B13" s="41">
        <f>SUM(C29:C59)</f>
        <v>193.8791209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>
      <c r="A14" s="39" t="s">
        <v>19</v>
      </c>
      <c r="B14" s="41">
        <f>SUM(D29:D59)</f>
        <v>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>
      <c r="A15" s="39" t="s">
        <v>22</v>
      </c>
      <c r="B15" s="41">
        <f>SUM(E29:E59)</f>
        <v>105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>
      <c r="A16" s="39" t="s">
        <v>25</v>
      </c>
      <c r="B16" s="41">
        <f>SUM(F29:F59)</f>
        <v>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>
      <c r="A17" s="39" t="s">
        <v>66</v>
      </c>
      <c r="B17" s="40">
        <f>B12/B13</f>
        <v>30.94711784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>
      <c r="A18" s="37" t="s">
        <v>67</v>
      </c>
      <c r="B18" s="4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>
      <c r="A19" s="39" t="s">
        <v>68</v>
      </c>
      <c r="B19" s="40">
        <f>B7-B12</f>
        <v>14000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>
      <c r="A20" s="39" t="s">
        <v>69</v>
      </c>
      <c r="B20" s="9">
        <f>B10-TODAY()</f>
        <v>-24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>
      <c r="A21" s="39" t="s">
        <v>70</v>
      </c>
      <c r="B21" s="41">
        <f>B8-B13</f>
        <v>526.8415998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>
      <c r="A22" s="39" t="s">
        <v>71</v>
      </c>
      <c r="B22" s="40">
        <f>B19/B21</f>
        <v>26.57345207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>
      <c r="A23" s="37" t="s">
        <v>72</v>
      </c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>
      <c r="A24" s="39" t="s">
        <v>73</v>
      </c>
      <c r="B24" s="40">
        <f>B19/B20</f>
        <v>-583.3333333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>
      <c r="A25" s="39" t="s">
        <v>74</v>
      </c>
      <c r="B25" s="41">
        <f>B21/B20</f>
        <v>-21.95173333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>
      <c r="A26" s="39" t="s">
        <v>75</v>
      </c>
      <c r="B26" s="40">
        <f>B24/B25</f>
        <v>26.57345207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>
      <c r="A28" s="3" t="s">
        <v>1</v>
      </c>
      <c r="B28" s="44" t="s">
        <v>14</v>
      </c>
      <c r="C28" s="45" t="s">
        <v>76</v>
      </c>
      <c r="D28" s="45" t="s">
        <v>19</v>
      </c>
      <c r="E28" s="45" t="s">
        <v>22</v>
      </c>
      <c r="F28" s="45" t="s">
        <v>77</v>
      </c>
      <c r="G28" s="46" t="s">
        <v>38</v>
      </c>
      <c r="H28" s="44" t="s">
        <v>78</v>
      </c>
      <c r="I28" s="44" t="s">
        <v>79</v>
      </c>
      <c r="J28" s="46" t="s">
        <v>80</v>
      </c>
      <c r="K28" s="46" t="s">
        <v>81</v>
      </c>
      <c r="L28" s="44" t="s">
        <v>82</v>
      </c>
      <c r="M28" s="46" t="s">
        <v>83</v>
      </c>
      <c r="N28" s="46" t="s">
        <v>84</v>
      </c>
      <c r="O28" s="44" t="s">
        <v>85</v>
      </c>
      <c r="P28" s="44" t="s">
        <v>86</v>
      </c>
      <c r="Q28" s="44" t="s">
        <v>87</v>
      </c>
      <c r="R28" s="46" t="s">
        <v>88</v>
      </c>
      <c r="S28" s="46" t="s">
        <v>89</v>
      </c>
      <c r="T28" s="44" t="s">
        <v>90</v>
      </c>
      <c r="U28" s="46" t="s">
        <v>91</v>
      </c>
      <c r="V28" s="46" t="s">
        <v>92</v>
      </c>
      <c r="W28" s="46" t="s">
        <v>93</v>
      </c>
    </row>
    <row r="29">
      <c r="A29" s="47">
        <v>45658.0</v>
      </c>
      <c r="B29" s="5">
        <v>250.0</v>
      </c>
      <c r="C29" s="48">
        <v>9.0</v>
      </c>
      <c r="D29" s="48">
        <v>3.0</v>
      </c>
      <c r="E29" s="48">
        <v>3.0</v>
      </c>
      <c r="F29" s="48">
        <v>1.0</v>
      </c>
      <c r="G29" s="28">
        <f t="shared" ref="G29:G52" si="1">B29/C29</f>
        <v>27.77777778</v>
      </c>
      <c r="H29" s="48">
        <v>150000.0</v>
      </c>
      <c r="I29" s="48">
        <v>232000.0</v>
      </c>
      <c r="J29" s="49">
        <f t="shared" ref="J29:J52" si="2">I29/H29</f>
        <v>1.546666667</v>
      </c>
      <c r="K29" s="28">
        <f t="shared" ref="K29:K52" si="3">B29/I29*1000</f>
        <v>1.077586207</v>
      </c>
      <c r="L29" s="48">
        <v>3500.0</v>
      </c>
      <c r="M29" s="28">
        <f t="shared" ref="M29:M52" si="4">B29/L29</f>
        <v>0.07142857143</v>
      </c>
      <c r="N29" s="50">
        <f t="shared" ref="N29:N52" si="5">L29/I29</f>
        <v>0.0150862069</v>
      </c>
      <c r="O29" s="51">
        <v>0.1358</v>
      </c>
      <c r="P29" s="51">
        <v>0.0427</v>
      </c>
      <c r="Q29" s="52">
        <v>3000.0</v>
      </c>
      <c r="R29" s="7">
        <f t="shared" ref="R29:R52" si="6">B29/Q29</f>
        <v>0.08333333333</v>
      </c>
      <c r="S29" s="53">
        <f t="shared" ref="S29:S52" si="7">Q29/L29</f>
        <v>0.8571428571</v>
      </c>
      <c r="T29" s="52">
        <v>180.0</v>
      </c>
      <c r="U29" s="7">
        <f t="shared" ref="U29:U52" si="8">B29/T29</f>
        <v>1.388888889</v>
      </c>
      <c r="V29" s="53">
        <f t="shared" ref="V29:V52" si="9">T29/Q29</f>
        <v>0.06</v>
      </c>
      <c r="W29" s="53">
        <f t="shared" ref="W29:W52" si="10">C29/T29</f>
        <v>0.05</v>
      </c>
    </row>
    <row r="30">
      <c r="A30" s="47">
        <v>45659.0</v>
      </c>
      <c r="B30" s="5">
        <v>250.0</v>
      </c>
      <c r="C30" s="48">
        <v>8.0</v>
      </c>
      <c r="D30" s="48">
        <v>4.0</v>
      </c>
      <c r="E30" s="48">
        <v>4.0</v>
      </c>
      <c r="F30" s="48">
        <v>4.0</v>
      </c>
      <c r="G30" s="28">
        <f t="shared" si="1"/>
        <v>31.25</v>
      </c>
      <c r="H30" s="48">
        <v>150000.0</v>
      </c>
      <c r="I30" s="48">
        <v>232000.0</v>
      </c>
      <c r="J30" s="49">
        <f t="shared" si="2"/>
        <v>1.546666667</v>
      </c>
      <c r="K30" s="28">
        <f t="shared" si="3"/>
        <v>1.077586207</v>
      </c>
      <c r="L30" s="48">
        <v>3500.0</v>
      </c>
      <c r="M30" s="28">
        <f t="shared" si="4"/>
        <v>0.07142857143</v>
      </c>
      <c r="N30" s="50">
        <f t="shared" si="5"/>
        <v>0.0150862069</v>
      </c>
      <c r="O30" s="51">
        <v>0.1358</v>
      </c>
      <c r="P30" s="51">
        <v>0.0427</v>
      </c>
      <c r="Q30" s="52">
        <v>3000.0</v>
      </c>
      <c r="R30" s="7">
        <f t="shared" si="6"/>
        <v>0.08333333333</v>
      </c>
      <c r="S30" s="53">
        <f t="shared" si="7"/>
        <v>0.8571428571</v>
      </c>
      <c r="T30" s="52">
        <v>180.0</v>
      </c>
      <c r="U30" s="7">
        <f t="shared" si="8"/>
        <v>1.388888889</v>
      </c>
      <c r="V30" s="53">
        <f t="shared" si="9"/>
        <v>0.06</v>
      </c>
      <c r="W30" s="53">
        <f t="shared" si="10"/>
        <v>0.04444444444</v>
      </c>
    </row>
    <row r="31">
      <c r="A31" s="47">
        <v>45660.0</v>
      </c>
      <c r="B31" s="5">
        <v>250.0</v>
      </c>
      <c r="C31" s="48">
        <v>11.0</v>
      </c>
      <c r="D31" s="48">
        <v>5.0</v>
      </c>
      <c r="E31" s="48">
        <v>5.0</v>
      </c>
      <c r="F31" s="48">
        <v>2.0</v>
      </c>
      <c r="G31" s="28">
        <f t="shared" si="1"/>
        <v>22.72727273</v>
      </c>
      <c r="H31" s="48">
        <v>150000.0</v>
      </c>
      <c r="I31" s="48">
        <v>232000.0</v>
      </c>
      <c r="J31" s="49">
        <f t="shared" si="2"/>
        <v>1.546666667</v>
      </c>
      <c r="K31" s="28">
        <f t="shared" si="3"/>
        <v>1.077586207</v>
      </c>
      <c r="L31" s="48">
        <v>3500.0</v>
      </c>
      <c r="M31" s="28">
        <f t="shared" si="4"/>
        <v>0.07142857143</v>
      </c>
      <c r="N31" s="50">
        <f t="shared" si="5"/>
        <v>0.0150862069</v>
      </c>
      <c r="O31" s="51">
        <v>0.1358</v>
      </c>
      <c r="P31" s="51">
        <v>0.0427</v>
      </c>
      <c r="Q31" s="52">
        <v>3000.0</v>
      </c>
      <c r="R31" s="7">
        <f t="shared" si="6"/>
        <v>0.08333333333</v>
      </c>
      <c r="S31" s="53">
        <f t="shared" si="7"/>
        <v>0.8571428571</v>
      </c>
      <c r="T31" s="52">
        <v>180.0</v>
      </c>
      <c r="U31" s="7">
        <f t="shared" si="8"/>
        <v>1.388888889</v>
      </c>
      <c r="V31" s="53">
        <f t="shared" si="9"/>
        <v>0.06</v>
      </c>
      <c r="W31" s="53">
        <f t="shared" si="10"/>
        <v>0.06111111111</v>
      </c>
    </row>
    <row r="32">
      <c r="A32" s="47">
        <v>45661.0</v>
      </c>
      <c r="B32" s="5">
        <v>250.0</v>
      </c>
      <c r="C32" s="48">
        <v>13.0</v>
      </c>
      <c r="D32" s="48">
        <v>5.0</v>
      </c>
      <c r="E32" s="48">
        <v>5.0</v>
      </c>
      <c r="F32" s="48">
        <v>5.0</v>
      </c>
      <c r="G32" s="28">
        <f t="shared" si="1"/>
        <v>19.23076923</v>
      </c>
      <c r="H32" s="48">
        <v>150000.0</v>
      </c>
      <c r="I32" s="48">
        <v>232000.0</v>
      </c>
      <c r="J32" s="49">
        <f t="shared" si="2"/>
        <v>1.546666667</v>
      </c>
      <c r="K32" s="28">
        <f t="shared" si="3"/>
        <v>1.077586207</v>
      </c>
      <c r="L32" s="48">
        <v>3500.0</v>
      </c>
      <c r="M32" s="28">
        <f t="shared" si="4"/>
        <v>0.07142857143</v>
      </c>
      <c r="N32" s="50">
        <f t="shared" si="5"/>
        <v>0.0150862069</v>
      </c>
      <c r="O32" s="51">
        <v>0.1358</v>
      </c>
      <c r="P32" s="51">
        <v>0.0427</v>
      </c>
      <c r="Q32" s="52">
        <v>3000.0</v>
      </c>
      <c r="R32" s="7">
        <f t="shared" si="6"/>
        <v>0.08333333333</v>
      </c>
      <c r="S32" s="53">
        <f t="shared" si="7"/>
        <v>0.8571428571</v>
      </c>
      <c r="T32" s="52">
        <v>180.0</v>
      </c>
      <c r="U32" s="7">
        <f t="shared" si="8"/>
        <v>1.388888889</v>
      </c>
      <c r="V32" s="53">
        <f t="shared" si="9"/>
        <v>0.06</v>
      </c>
      <c r="W32" s="53">
        <f t="shared" si="10"/>
        <v>0.07222222222</v>
      </c>
    </row>
    <row r="33">
      <c r="A33" s="47">
        <v>45662.0</v>
      </c>
      <c r="B33" s="5">
        <v>250.0</v>
      </c>
      <c r="C33" s="48">
        <v>4.0</v>
      </c>
      <c r="D33" s="48">
        <v>5.0</v>
      </c>
      <c r="E33" s="48">
        <v>5.0</v>
      </c>
      <c r="F33" s="48">
        <v>1.0</v>
      </c>
      <c r="G33" s="28">
        <f t="shared" si="1"/>
        <v>62.5</v>
      </c>
      <c r="H33" s="48">
        <v>150000.0</v>
      </c>
      <c r="I33" s="48">
        <v>232000.0</v>
      </c>
      <c r="J33" s="49">
        <f t="shared" si="2"/>
        <v>1.546666667</v>
      </c>
      <c r="K33" s="28">
        <f t="shared" si="3"/>
        <v>1.077586207</v>
      </c>
      <c r="L33" s="48">
        <v>3500.0</v>
      </c>
      <c r="M33" s="28">
        <f t="shared" si="4"/>
        <v>0.07142857143</v>
      </c>
      <c r="N33" s="50">
        <f t="shared" si="5"/>
        <v>0.0150862069</v>
      </c>
      <c r="O33" s="51">
        <v>0.1358</v>
      </c>
      <c r="P33" s="51">
        <v>0.0427</v>
      </c>
      <c r="Q33" s="52">
        <v>3000.0</v>
      </c>
      <c r="R33" s="7">
        <f t="shared" si="6"/>
        <v>0.08333333333</v>
      </c>
      <c r="S33" s="53">
        <f t="shared" si="7"/>
        <v>0.8571428571</v>
      </c>
      <c r="T33" s="52">
        <v>180.0</v>
      </c>
      <c r="U33" s="7">
        <f t="shared" si="8"/>
        <v>1.388888889</v>
      </c>
      <c r="V33" s="53">
        <f t="shared" si="9"/>
        <v>0.06</v>
      </c>
      <c r="W33" s="53">
        <f t="shared" si="10"/>
        <v>0.02222222222</v>
      </c>
    </row>
    <row r="34">
      <c r="A34" s="47">
        <v>45663.0</v>
      </c>
      <c r="B34" s="5">
        <v>250.0</v>
      </c>
      <c r="C34" s="48">
        <v>5.0</v>
      </c>
      <c r="D34" s="48">
        <v>3.0</v>
      </c>
      <c r="E34" s="48">
        <v>3.0</v>
      </c>
      <c r="F34" s="48">
        <v>1.0</v>
      </c>
      <c r="G34" s="28">
        <f t="shared" si="1"/>
        <v>50</v>
      </c>
      <c r="H34" s="48">
        <v>150000.0</v>
      </c>
      <c r="I34" s="48">
        <v>232000.0</v>
      </c>
      <c r="J34" s="49">
        <f t="shared" si="2"/>
        <v>1.546666667</v>
      </c>
      <c r="K34" s="28">
        <f t="shared" si="3"/>
        <v>1.077586207</v>
      </c>
      <c r="L34" s="48">
        <v>3500.0</v>
      </c>
      <c r="M34" s="28">
        <f t="shared" si="4"/>
        <v>0.07142857143</v>
      </c>
      <c r="N34" s="50">
        <f t="shared" si="5"/>
        <v>0.0150862069</v>
      </c>
      <c r="O34" s="51">
        <v>0.1358</v>
      </c>
      <c r="P34" s="51">
        <v>0.0427</v>
      </c>
      <c r="Q34" s="52">
        <v>3000.0</v>
      </c>
      <c r="R34" s="7">
        <f t="shared" si="6"/>
        <v>0.08333333333</v>
      </c>
      <c r="S34" s="53">
        <f t="shared" si="7"/>
        <v>0.8571428571</v>
      </c>
      <c r="T34" s="52">
        <v>180.0</v>
      </c>
      <c r="U34" s="7">
        <f t="shared" si="8"/>
        <v>1.388888889</v>
      </c>
      <c r="V34" s="53">
        <f t="shared" si="9"/>
        <v>0.06</v>
      </c>
      <c r="W34" s="53">
        <f t="shared" si="10"/>
        <v>0.02777777778</v>
      </c>
    </row>
    <row r="35">
      <c r="A35" s="47">
        <v>45664.0</v>
      </c>
      <c r="B35" s="5">
        <v>250.0</v>
      </c>
      <c r="C35" s="48">
        <v>9.0</v>
      </c>
      <c r="D35" s="48">
        <v>4.0</v>
      </c>
      <c r="E35" s="48">
        <v>4.0</v>
      </c>
      <c r="F35" s="48">
        <v>2.0</v>
      </c>
      <c r="G35" s="28">
        <f t="shared" si="1"/>
        <v>27.77777778</v>
      </c>
      <c r="H35" s="48">
        <v>150000.0</v>
      </c>
      <c r="I35" s="48">
        <v>232000.0</v>
      </c>
      <c r="J35" s="49">
        <f t="shared" si="2"/>
        <v>1.546666667</v>
      </c>
      <c r="K35" s="28">
        <f t="shared" si="3"/>
        <v>1.077586207</v>
      </c>
      <c r="L35" s="48">
        <v>3500.0</v>
      </c>
      <c r="M35" s="28">
        <f t="shared" si="4"/>
        <v>0.07142857143</v>
      </c>
      <c r="N35" s="50">
        <f t="shared" si="5"/>
        <v>0.0150862069</v>
      </c>
      <c r="O35" s="51">
        <v>0.1358</v>
      </c>
      <c r="P35" s="51">
        <v>0.0427</v>
      </c>
      <c r="Q35" s="52">
        <v>3000.0</v>
      </c>
      <c r="R35" s="7">
        <f t="shared" si="6"/>
        <v>0.08333333333</v>
      </c>
      <c r="S35" s="53">
        <f t="shared" si="7"/>
        <v>0.8571428571</v>
      </c>
      <c r="T35" s="52">
        <v>180.0</v>
      </c>
      <c r="U35" s="7">
        <f t="shared" si="8"/>
        <v>1.388888889</v>
      </c>
      <c r="V35" s="53">
        <f t="shared" si="9"/>
        <v>0.06</v>
      </c>
      <c r="W35" s="53">
        <f t="shared" si="10"/>
        <v>0.05</v>
      </c>
    </row>
    <row r="36">
      <c r="A36" s="47">
        <v>45665.0</v>
      </c>
      <c r="B36" s="5">
        <v>250.0</v>
      </c>
      <c r="C36" s="48">
        <v>10.0</v>
      </c>
      <c r="D36" s="48">
        <v>5.0</v>
      </c>
      <c r="E36" s="48">
        <v>5.0</v>
      </c>
      <c r="F36" s="48">
        <v>2.0</v>
      </c>
      <c r="G36" s="28">
        <f t="shared" si="1"/>
        <v>25</v>
      </c>
      <c r="H36" s="48">
        <v>150000.0</v>
      </c>
      <c r="I36" s="48">
        <v>232000.0</v>
      </c>
      <c r="J36" s="49">
        <f t="shared" si="2"/>
        <v>1.546666667</v>
      </c>
      <c r="K36" s="28">
        <f t="shared" si="3"/>
        <v>1.077586207</v>
      </c>
      <c r="L36" s="48">
        <v>3500.0</v>
      </c>
      <c r="M36" s="28">
        <f t="shared" si="4"/>
        <v>0.07142857143</v>
      </c>
      <c r="N36" s="50">
        <f t="shared" si="5"/>
        <v>0.0150862069</v>
      </c>
      <c r="O36" s="51">
        <v>0.1358</v>
      </c>
      <c r="P36" s="51">
        <v>0.0427</v>
      </c>
      <c r="Q36" s="52">
        <v>3000.0</v>
      </c>
      <c r="R36" s="7">
        <f t="shared" si="6"/>
        <v>0.08333333333</v>
      </c>
      <c r="S36" s="53">
        <f t="shared" si="7"/>
        <v>0.8571428571</v>
      </c>
      <c r="T36" s="52">
        <v>180.0</v>
      </c>
      <c r="U36" s="7">
        <f t="shared" si="8"/>
        <v>1.388888889</v>
      </c>
      <c r="V36" s="53">
        <f t="shared" si="9"/>
        <v>0.06</v>
      </c>
      <c r="W36" s="53">
        <f t="shared" si="10"/>
        <v>0.05555555556</v>
      </c>
    </row>
    <row r="37">
      <c r="A37" s="47">
        <v>45666.0</v>
      </c>
      <c r="B37" s="5">
        <v>250.0</v>
      </c>
      <c r="C37" s="48">
        <v>15.0</v>
      </c>
      <c r="D37" s="48">
        <v>5.0</v>
      </c>
      <c r="E37" s="48">
        <v>5.0</v>
      </c>
      <c r="F37" s="48">
        <v>3.0</v>
      </c>
      <c r="G37" s="28">
        <f t="shared" si="1"/>
        <v>16.66666667</v>
      </c>
      <c r="H37" s="48">
        <v>150000.0</v>
      </c>
      <c r="I37" s="48">
        <v>232000.0</v>
      </c>
      <c r="J37" s="49">
        <f t="shared" si="2"/>
        <v>1.546666667</v>
      </c>
      <c r="K37" s="28">
        <f t="shared" si="3"/>
        <v>1.077586207</v>
      </c>
      <c r="L37" s="48">
        <v>3500.0</v>
      </c>
      <c r="M37" s="28">
        <f t="shared" si="4"/>
        <v>0.07142857143</v>
      </c>
      <c r="N37" s="50">
        <f t="shared" si="5"/>
        <v>0.0150862069</v>
      </c>
      <c r="O37" s="51">
        <v>0.1358</v>
      </c>
      <c r="P37" s="51">
        <v>0.0427</v>
      </c>
      <c r="Q37" s="52">
        <v>3000.0</v>
      </c>
      <c r="R37" s="7">
        <f t="shared" si="6"/>
        <v>0.08333333333</v>
      </c>
      <c r="S37" s="53">
        <f t="shared" si="7"/>
        <v>0.8571428571</v>
      </c>
      <c r="T37" s="52">
        <v>180.0</v>
      </c>
      <c r="U37" s="7">
        <f t="shared" si="8"/>
        <v>1.388888889</v>
      </c>
      <c r="V37" s="53">
        <f t="shared" si="9"/>
        <v>0.06</v>
      </c>
      <c r="W37" s="53">
        <f t="shared" si="10"/>
        <v>0.08333333333</v>
      </c>
    </row>
    <row r="38">
      <c r="A38" s="47">
        <v>45667.0</v>
      </c>
      <c r="B38" s="5">
        <v>250.0</v>
      </c>
      <c r="C38" s="48">
        <v>8.0</v>
      </c>
      <c r="D38" s="48">
        <v>5.0</v>
      </c>
      <c r="E38" s="48">
        <v>5.0</v>
      </c>
      <c r="F38" s="48">
        <v>1.0</v>
      </c>
      <c r="G38" s="28">
        <f t="shared" si="1"/>
        <v>31.25</v>
      </c>
      <c r="H38" s="48">
        <v>150000.0</v>
      </c>
      <c r="I38" s="48">
        <v>232000.0</v>
      </c>
      <c r="J38" s="49">
        <f t="shared" si="2"/>
        <v>1.546666667</v>
      </c>
      <c r="K38" s="28">
        <f t="shared" si="3"/>
        <v>1.077586207</v>
      </c>
      <c r="L38" s="48">
        <v>3500.0</v>
      </c>
      <c r="M38" s="28">
        <f t="shared" si="4"/>
        <v>0.07142857143</v>
      </c>
      <c r="N38" s="50">
        <f t="shared" si="5"/>
        <v>0.0150862069</v>
      </c>
      <c r="O38" s="51">
        <v>0.1358</v>
      </c>
      <c r="P38" s="51">
        <v>0.0427</v>
      </c>
      <c r="Q38" s="52">
        <v>3000.0</v>
      </c>
      <c r="R38" s="7">
        <f t="shared" si="6"/>
        <v>0.08333333333</v>
      </c>
      <c r="S38" s="53">
        <f t="shared" si="7"/>
        <v>0.8571428571</v>
      </c>
      <c r="T38" s="52">
        <v>180.0</v>
      </c>
      <c r="U38" s="7">
        <f t="shared" si="8"/>
        <v>1.388888889</v>
      </c>
      <c r="V38" s="53">
        <f t="shared" si="9"/>
        <v>0.06</v>
      </c>
      <c r="W38" s="53">
        <f t="shared" si="10"/>
        <v>0.04444444444</v>
      </c>
    </row>
    <row r="39">
      <c r="A39" s="47">
        <v>45668.0</v>
      </c>
      <c r="B39" s="5">
        <v>250.0</v>
      </c>
      <c r="C39" s="48">
        <v>11.0</v>
      </c>
      <c r="D39" s="48">
        <v>3.0</v>
      </c>
      <c r="E39" s="48">
        <v>3.0</v>
      </c>
      <c r="F39" s="48">
        <v>4.0</v>
      </c>
      <c r="G39" s="28">
        <f t="shared" si="1"/>
        <v>22.72727273</v>
      </c>
      <c r="H39" s="48">
        <v>150000.0</v>
      </c>
      <c r="I39" s="48">
        <v>232000.0</v>
      </c>
      <c r="J39" s="49">
        <f t="shared" si="2"/>
        <v>1.546666667</v>
      </c>
      <c r="K39" s="28">
        <f t="shared" si="3"/>
        <v>1.077586207</v>
      </c>
      <c r="L39" s="48">
        <v>3500.0</v>
      </c>
      <c r="M39" s="28">
        <f t="shared" si="4"/>
        <v>0.07142857143</v>
      </c>
      <c r="N39" s="50">
        <f t="shared" si="5"/>
        <v>0.0150862069</v>
      </c>
      <c r="O39" s="51">
        <v>0.1358</v>
      </c>
      <c r="P39" s="51">
        <v>0.0427</v>
      </c>
      <c r="Q39" s="52">
        <v>3000.0</v>
      </c>
      <c r="R39" s="7">
        <f t="shared" si="6"/>
        <v>0.08333333333</v>
      </c>
      <c r="S39" s="53">
        <f t="shared" si="7"/>
        <v>0.8571428571</v>
      </c>
      <c r="T39" s="52">
        <v>180.0</v>
      </c>
      <c r="U39" s="7">
        <f t="shared" si="8"/>
        <v>1.388888889</v>
      </c>
      <c r="V39" s="53">
        <f t="shared" si="9"/>
        <v>0.06</v>
      </c>
      <c r="W39" s="53">
        <f t="shared" si="10"/>
        <v>0.06111111111</v>
      </c>
    </row>
    <row r="40">
      <c r="A40" s="47">
        <v>45669.0</v>
      </c>
      <c r="B40" s="5">
        <v>250.0</v>
      </c>
      <c r="C40" s="48">
        <v>4.0</v>
      </c>
      <c r="D40" s="48">
        <v>4.0</v>
      </c>
      <c r="E40" s="48">
        <v>4.0</v>
      </c>
      <c r="F40" s="48">
        <v>2.0</v>
      </c>
      <c r="G40" s="28">
        <f t="shared" si="1"/>
        <v>62.5</v>
      </c>
      <c r="H40" s="48">
        <v>150000.0</v>
      </c>
      <c r="I40" s="48">
        <v>232000.0</v>
      </c>
      <c r="J40" s="49">
        <f t="shared" si="2"/>
        <v>1.546666667</v>
      </c>
      <c r="K40" s="28">
        <f t="shared" si="3"/>
        <v>1.077586207</v>
      </c>
      <c r="L40" s="48">
        <v>3500.0</v>
      </c>
      <c r="M40" s="28">
        <f t="shared" si="4"/>
        <v>0.07142857143</v>
      </c>
      <c r="N40" s="50">
        <f t="shared" si="5"/>
        <v>0.0150862069</v>
      </c>
      <c r="O40" s="51">
        <v>0.1358</v>
      </c>
      <c r="P40" s="51">
        <v>0.0427</v>
      </c>
      <c r="Q40" s="52">
        <v>3000.0</v>
      </c>
      <c r="R40" s="7">
        <f t="shared" si="6"/>
        <v>0.08333333333</v>
      </c>
      <c r="S40" s="53">
        <f t="shared" si="7"/>
        <v>0.8571428571</v>
      </c>
      <c r="T40" s="52">
        <v>180.0</v>
      </c>
      <c r="U40" s="7">
        <f t="shared" si="8"/>
        <v>1.388888889</v>
      </c>
      <c r="V40" s="53">
        <f t="shared" si="9"/>
        <v>0.06</v>
      </c>
      <c r="W40" s="53">
        <f t="shared" si="10"/>
        <v>0.02222222222</v>
      </c>
    </row>
    <row r="41">
      <c r="A41" s="47">
        <v>45670.0</v>
      </c>
      <c r="B41" s="5">
        <v>250.0</v>
      </c>
      <c r="C41" s="48">
        <v>3.0</v>
      </c>
      <c r="D41" s="48">
        <v>5.0</v>
      </c>
      <c r="E41" s="48">
        <v>5.0</v>
      </c>
      <c r="F41" s="48">
        <v>5.0</v>
      </c>
      <c r="G41" s="28">
        <f t="shared" si="1"/>
        <v>83.33333333</v>
      </c>
      <c r="H41" s="48">
        <v>150000.0</v>
      </c>
      <c r="I41" s="48">
        <v>232000.0</v>
      </c>
      <c r="J41" s="49">
        <f t="shared" si="2"/>
        <v>1.546666667</v>
      </c>
      <c r="K41" s="28">
        <f t="shared" si="3"/>
        <v>1.077586207</v>
      </c>
      <c r="L41" s="48">
        <v>3500.0</v>
      </c>
      <c r="M41" s="28">
        <f t="shared" si="4"/>
        <v>0.07142857143</v>
      </c>
      <c r="N41" s="50">
        <f t="shared" si="5"/>
        <v>0.0150862069</v>
      </c>
      <c r="O41" s="51">
        <v>0.1358</v>
      </c>
      <c r="P41" s="51">
        <v>0.0427</v>
      </c>
      <c r="Q41" s="52">
        <v>3000.0</v>
      </c>
      <c r="R41" s="7">
        <f t="shared" si="6"/>
        <v>0.08333333333</v>
      </c>
      <c r="S41" s="53">
        <f t="shared" si="7"/>
        <v>0.8571428571</v>
      </c>
      <c r="T41" s="52">
        <v>180.0</v>
      </c>
      <c r="U41" s="7">
        <f t="shared" si="8"/>
        <v>1.388888889</v>
      </c>
      <c r="V41" s="53">
        <f t="shared" si="9"/>
        <v>0.06</v>
      </c>
      <c r="W41" s="53">
        <f t="shared" si="10"/>
        <v>0.01666666667</v>
      </c>
    </row>
    <row r="42">
      <c r="A42" s="47">
        <v>45671.0</v>
      </c>
      <c r="B42" s="5">
        <v>250.0</v>
      </c>
      <c r="C42" s="48">
        <v>8.0</v>
      </c>
      <c r="D42" s="48">
        <v>5.0</v>
      </c>
      <c r="E42" s="48">
        <v>5.0</v>
      </c>
      <c r="F42" s="48">
        <v>1.0</v>
      </c>
      <c r="G42" s="28">
        <f t="shared" si="1"/>
        <v>31.25</v>
      </c>
      <c r="H42" s="48">
        <v>150000.0</v>
      </c>
      <c r="I42" s="48">
        <v>232000.0</v>
      </c>
      <c r="J42" s="49">
        <f t="shared" si="2"/>
        <v>1.546666667</v>
      </c>
      <c r="K42" s="28">
        <f t="shared" si="3"/>
        <v>1.077586207</v>
      </c>
      <c r="L42" s="48">
        <v>3500.0</v>
      </c>
      <c r="M42" s="28">
        <f t="shared" si="4"/>
        <v>0.07142857143</v>
      </c>
      <c r="N42" s="50">
        <f t="shared" si="5"/>
        <v>0.0150862069</v>
      </c>
      <c r="O42" s="51">
        <v>0.1358</v>
      </c>
      <c r="P42" s="51">
        <v>0.0427</v>
      </c>
      <c r="Q42" s="52">
        <v>3000.0</v>
      </c>
      <c r="R42" s="7">
        <f t="shared" si="6"/>
        <v>0.08333333333</v>
      </c>
      <c r="S42" s="53">
        <f t="shared" si="7"/>
        <v>0.8571428571</v>
      </c>
      <c r="T42" s="52">
        <v>180.0</v>
      </c>
      <c r="U42" s="7">
        <f t="shared" si="8"/>
        <v>1.388888889</v>
      </c>
      <c r="V42" s="53">
        <f t="shared" si="9"/>
        <v>0.06</v>
      </c>
      <c r="W42" s="53">
        <f t="shared" si="10"/>
        <v>0.04444444444</v>
      </c>
    </row>
    <row r="43">
      <c r="A43" s="47">
        <v>45672.0</v>
      </c>
      <c r="B43" s="5">
        <v>250.0</v>
      </c>
      <c r="C43" s="48">
        <v>6.87912087912087</v>
      </c>
      <c r="D43" s="48">
        <v>5.0</v>
      </c>
      <c r="E43" s="48">
        <v>5.0</v>
      </c>
      <c r="F43" s="48">
        <v>1.0</v>
      </c>
      <c r="G43" s="28">
        <f t="shared" si="1"/>
        <v>36.34185304</v>
      </c>
      <c r="H43" s="48">
        <v>150000.0</v>
      </c>
      <c r="I43" s="48">
        <v>232000.0</v>
      </c>
      <c r="J43" s="49">
        <f t="shared" si="2"/>
        <v>1.546666667</v>
      </c>
      <c r="K43" s="28">
        <f t="shared" si="3"/>
        <v>1.077586207</v>
      </c>
      <c r="L43" s="48">
        <v>3500.0</v>
      </c>
      <c r="M43" s="28">
        <f t="shared" si="4"/>
        <v>0.07142857143</v>
      </c>
      <c r="N43" s="50">
        <f t="shared" si="5"/>
        <v>0.0150862069</v>
      </c>
      <c r="O43" s="51">
        <v>0.1358</v>
      </c>
      <c r="P43" s="51">
        <v>0.0427</v>
      </c>
      <c r="Q43" s="52">
        <v>3000.0</v>
      </c>
      <c r="R43" s="7">
        <f t="shared" si="6"/>
        <v>0.08333333333</v>
      </c>
      <c r="S43" s="53">
        <f t="shared" si="7"/>
        <v>0.8571428571</v>
      </c>
      <c r="T43" s="52">
        <v>180.0</v>
      </c>
      <c r="U43" s="7">
        <f t="shared" si="8"/>
        <v>1.388888889</v>
      </c>
      <c r="V43" s="53">
        <f t="shared" si="9"/>
        <v>0.06</v>
      </c>
      <c r="W43" s="53">
        <f t="shared" si="10"/>
        <v>0.03821733822</v>
      </c>
    </row>
    <row r="44">
      <c r="A44" s="47">
        <v>45673.0</v>
      </c>
      <c r="B44" s="5">
        <v>250.0</v>
      </c>
      <c r="C44" s="48">
        <v>4.0</v>
      </c>
      <c r="D44" s="48">
        <v>3.0</v>
      </c>
      <c r="E44" s="48">
        <v>3.0</v>
      </c>
      <c r="F44" s="48">
        <v>2.0</v>
      </c>
      <c r="G44" s="28">
        <f t="shared" si="1"/>
        <v>62.5</v>
      </c>
      <c r="H44" s="48">
        <v>150000.0</v>
      </c>
      <c r="I44" s="48">
        <v>232000.0</v>
      </c>
      <c r="J44" s="49">
        <f t="shared" si="2"/>
        <v>1.546666667</v>
      </c>
      <c r="K44" s="28">
        <f t="shared" si="3"/>
        <v>1.077586207</v>
      </c>
      <c r="L44" s="48">
        <v>3500.0</v>
      </c>
      <c r="M44" s="28">
        <f t="shared" si="4"/>
        <v>0.07142857143</v>
      </c>
      <c r="N44" s="50">
        <f t="shared" si="5"/>
        <v>0.0150862069</v>
      </c>
      <c r="O44" s="51">
        <v>0.1358</v>
      </c>
      <c r="P44" s="51">
        <v>0.0427</v>
      </c>
      <c r="Q44" s="52">
        <v>3000.0</v>
      </c>
      <c r="R44" s="7">
        <f t="shared" si="6"/>
        <v>0.08333333333</v>
      </c>
      <c r="S44" s="53">
        <f t="shared" si="7"/>
        <v>0.8571428571</v>
      </c>
      <c r="T44" s="52">
        <v>180.0</v>
      </c>
      <c r="U44" s="7">
        <f t="shared" si="8"/>
        <v>1.388888889</v>
      </c>
      <c r="V44" s="53">
        <f t="shared" si="9"/>
        <v>0.06</v>
      </c>
      <c r="W44" s="53">
        <f t="shared" si="10"/>
        <v>0.02222222222</v>
      </c>
    </row>
    <row r="45">
      <c r="A45" s="47">
        <v>45674.0</v>
      </c>
      <c r="B45" s="5">
        <v>250.0</v>
      </c>
      <c r="C45" s="48">
        <v>9.0</v>
      </c>
      <c r="D45" s="48">
        <v>4.0</v>
      </c>
      <c r="E45" s="48">
        <v>4.0</v>
      </c>
      <c r="F45" s="48">
        <v>2.0</v>
      </c>
      <c r="G45" s="28">
        <f t="shared" si="1"/>
        <v>27.77777778</v>
      </c>
      <c r="H45" s="48">
        <v>150000.0</v>
      </c>
      <c r="I45" s="48">
        <v>232000.0</v>
      </c>
      <c r="J45" s="49">
        <f t="shared" si="2"/>
        <v>1.546666667</v>
      </c>
      <c r="K45" s="28">
        <f t="shared" si="3"/>
        <v>1.077586207</v>
      </c>
      <c r="L45" s="48">
        <v>3500.0</v>
      </c>
      <c r="M45" s="28">
        <f t="shared" si="4"/>
        <v>0.07142857143</v>
      </c>
      <c r="N45" s="50">
        <f t="shared" si="5"/>
        <v>0.0150862069</v>
      </c>
      <c r="O45" s="51">
        <v>0.1358</v>
      </c>
      <c r="P45" s="51">
        <v>0.0427</v>
      </c>
      <c r="Q45" s="52">
        <v>3000.0</v>
      </c>
      <c r="R45" s="7">
        <f t="shared" si="6"/>
        <v>0.08333333333</v>
      </c>
      <c r="S45" s="53">
        <f t="shared" si="7"/>
        <v>0.8571428571</v>
      </c>
      <c r="T45" s="52">
        <v>180.0</v>
      </c>
      <c r="U45" s="7">
        <f t="shared" si="8"/>
        <v>1.388888889</v>
      </c>
      <c r="V45" s="53">
        <f t="shared" si="9"/>
        <v>0.06</v>
      </c>
      <c r="W45" s="53">
        <f t="shared" si="10"/>
        <v>0.05</v>
      </c>
    </row>
    <row r="46">
      <c r="A46" s="47">
        <v>45675.0</v>
      </c>
      <c r="B46" s="5">
        <v>250.0</v>
      </c>
      <c r="C46" s="48">
        <v>14.0</v>
      </c>
      <c r="D46" s="48">
        <v>5.0</v>
      </c>
      <c r="E46" s="48">
        <v>5.0</v>
      </c>
      <c r="F46" s="48">
        <v>1.0</v>
      </c>
      <c r="G46" s="28">
        <f t="shared" si="1"/>
        <v>17.85714286</v>
      </c>
      <c r="H46" s="48">
        <v>150000.0</v>
      </c>
      <c r="I46" s="48">
        <v>232000.0</v>
      </c>
      <c r="J46" s="49">
        <f t="shared" si="2"/>
        <v>1.546666667</v>
      </c>
      <c r="K46" s="28">
        <f t="shared" si="3"/>
        <v>1.077586207</v>
      </c>
      <c r="L46" s="48">
        <v>3500.0</v>
      </c>
      <c r="M46" s="28">
        <f t="shared" si="4"/>
        <v>0.07142857143</v>
      </c>
      <c r="N46" s="50">
        <f t="shared" si="5"/>
        <v>0.0150862069</v>
      </c>
      <c r="O46" s="51">
        <v>0.1358</v>
      </c>
      <c r="P46" s="51">
        <v>0.0427</v>
      </c>
      <c r="Q46" s="52">
        <v>3000.0</v>
      </c>
      <c r="R46" s="7">
        <f t="shared" si="6"/>
        <v>0.08333333333</v>
      </c>
      <c r="S46" s="53">
        <f t="shared" si="7"/>
        <v>0.8571428571</v>
      </c>
      <c r="T46" s="52">
        <v>180.0</v>
      </c>
      <c r="U46" s="7">
        <f t="shared" si="8"/>
        <v>1.388888889</v>
      </c>
      <c r="V46" s="53">
        <f t="shared" si="9"/>
        <v>0.06</v>
      </c>
      <c r="W46" s="53">
        <f t="shared" si="10"/>
        <v>0.07777777778</v>
      </c>
    </row>
    <row r="47">
      <c r="A47" s="47">
        <v>45676.0</v>
      </c>
      <c r="B47" s="5">
        <v>250.0</v>
      </c>
      <c r="C47" s="48">
        <v>18.0</v>
      </c>
      <c r="D47" s="48">
        <v>3.0</v>
      </c>
      <c r="E47" s="48">
        <v>3.0</v>
      </c>
      <c r="F47" s="48">
        <v>4.0</v>
      </c>
      <c r="G47" s="28">
        <f t="shared" si="1"/>
        <v>13.88888889</v>
      </c>
      <c r="H47" s="48">
        <v>150000.0</v>
      </c>
      <c r="I47" s="48">
        <v>232000.0</v>
      </c>
      <c r="J47" s="49">
        <f t="shared" si="2"/>
        <v>1.546666667</v>
      </c>
      <c r="K47" s="28">
        <f t="shared" si="3"/>
        <v>1.077586207</v>
      </c>
      <c r="L47" s="48">
        <v>3500.0</v>
      </c>
      <c r="M47" s="28">
        <f t="shared" si="4"/>
        <v>0.07142857143</v>
      </c>
      <c r="N47" s="50">
        <f t="shared" si="5"/>
        <v>0.0150862069</v>
      </c>
      <c r="O47" s="51">
        <v>0.1358</v>
      </c>
      <c r="P47" s="51">
        <v>0.0427</v>
      </c>
      <c r="Q47" s="52">
        <v>3000.0</v>
      </c>
      <c r="R47" s="7">
        <f t="shared" si="6"/>
        <v>0.08333333333</v>
      </c>
      <c r="S47" s="53">
        <f t="shared" si="7"/>
        <v>0.8571428571</v>
      </c>
      <c r="T47" s="52">
        <v>180.0</v>
      </c>
      <c r="U47" s="7">
        <f t="shared" si="8"/>
        <v>1.388888889</v>
      </c>
      <c r="V47" s="53">
        <f t="shared" si="9"/>
        <v>0.06</v>
      </c>
      <c r="W47" s="53">
        <f t="shared" si="10"/>
        <v>0.1</v>
      </c>
    </row>
    <row r="48">
      <c r="A48" s="47">
        <v>45677.0</v>
      </c>
      <c r="B48" s="5">
        <v>250.0</v>
      </c>
      <c r="C48" s="48">
        <v>1.0</v>
      </c>
      <c r="D48" s="48">
        <v>4.0</v>
      </c>
      <c r="E48" s="48">
        <v>4.0</v>
      </c>
      <c r="F48" s="48">
        <v>2.0</v>
      </c>
      <c r="G48" s="28">
        <f t="shared" si="1"/>
        <v>250</v>
      </c>
      <c r="H48" s="48">
        <v>150000.0</v>
      </c>
      <c r="I48" s="48">
        <v>232000.0</v>
      </c>
      <c r="J48" s="49">
        <f t="shared" si="2"/>
        <v>1.546666667</v>
      </c>
      <c r="K48" s="28">
        <f t="shared" si="3"/>
        <v>1.077586207</v>
      </c>
      <c r="L48" s="48">
        <v>3500.0</v>
      </c>
      <c r="M48" s="28">
        <f t="shared" si="4"/>
        <v>0.07142857143</v>
      </c>
      <c r="N48" s="50">
        <f t="shared" si="5"/>
        <v>0.0150862069</v>
      </c>
      <c r="O48" s="51">
        <v>0.1358</v>
      </c>
      <c r="P48" s="51">
        <v>0.0427</v>
      </c>
      <c r="Q48" s="52">
        <v>3000.0</v>
      </c>
      <c r="R48" s="7">
        <f t="shared" si="6"/>
        <v>0.08333333333</v>
      </c>
      <c r="S48" s="53">
        <f t="shared" si="7"/>
        <v>0.8571428571</v>
      </c>
      <c r="T48" s="52">
        <v>180.0</v>
      </c>
      <c r="U48" s="7">
        <f t="shared" si="8"/>
        <v>1.388888889</v>
      </c>
      <c r="V48" s="53">
        <f t="shared" si="9"/>
        <v>0.06</v>
      </c>
      <c r="W48" s="53">
        <f t="shared" si="10"/>
        <v>0.005555555556</v>
      </c>
    </row>
    <row r="49">
      <c r="A49" s="47">
        <v>45678.0</v>
      </c>
      <c r="B49" s="5">
        <v>250.0</v>
      </c>
      <c r="C49" s="48">
        <v>2.0</v>
      </c>
      <c r="D49" s="48">
        <v>5.0</v>
      </c>
      <c r="E49" s="48">
        <v>5.0</v>
      </c>
      <c r="F49" s="48">
        <v>5.0</v>
      </c>
      <c r="G49" s="28">
        <f t="shared" si="1"/>
        <v>125</v>
      </c>
      <c r="H49" s="48">
        <v>150000.0</v>
      </c>
      <c r="I49" s="48">
        <v>232000.0</v>
      </c>
      <c r="J49" s="49">
        <f t="shared" si="2"/>
        <v>1.546666667</v>
      </c>
      <c r="K49" s="28">
        <f t="shared" si="3"/>
        <v>1.077586207</v>
      </c>
      <c r="L49" s="48">
        <v>3500.0</v>
      </c>
      <c r="M49" s="28">
        <f t="shared" si="4"/>
        <v>0.07142857143</v>
      </c>
      <c r="N49" s="50">
        <f t="shared" si="5"/>
        <v>0.0150862069</v>
      </c>
      <c r="O49" s="51">
        <v>0.1358</v>
      </c>
      <c r="P49" s="51">
        <v>0.0427</v>
      </c>
      <c r="Q49" s="52">
        <v>3000.0</v>
      </c>
      <c r="R49" s="7">
        <f t="shared" si="6"/>
        <v>0.08333333333</v>
      </c>
      <c r="S49" s="53">
        <f t="shared" si="7"/>
        <v>0.8571428571</v>
      </c>
      <c r="T49" s="52">
        <v>180.0</v>
      </c>
      <c r="U49" s="7">
        <f t="shared" si="8"/>
        <v>1.388888889</v>
      </c>
      <c r="V49" s="53">
        <f t="shared" si="9"/>
        <v>0.06</v>
      </c>
      <c r="W49" s="53">
        <f t="shared" si="10"/>
        <v>0.01111111111</v>
      </c>
    </row>
    <row r="50">
      <c r="A50" s="47">
        <v>45679.0</v>
      </c>
      <c r="B50" s="5">
        <v>250.0</v>
      </c>
      <c r="C50" s="48">
        <v>5.0</v>
      </c>
      <c r="D50" s="48">
        <v>5.0</v>
      </c>
      <c r="E50" s="48">
        <v>5.0</v>
      </c>
      <c r="F50" s="48">
        <v>1.0</v>
      </c>
      <c r="G50" s="28">
        <f t="shared" si="1"/>
        <v>50</v>
      </c>
      <c r="H50" s="48">
        <v>150000.0</v>
      </c>
      <c r="I50" s="48">
        <v>232000.0</v>
      </c>
      <c r="J50" s="49">
        <f t="shared" si="2"/>
        <v>1.546666667</v>
      </c>
      <c r="K50" s="28">
        <f t="shared" si="3"/>
        <v>1.077586207</v>
      </c>
      <c r="L50" s="48">
        <v>3500.0</v>
      </c>
      <c r="M50" s="28">
        <f t="shared" si="4"/>
        <v>0.07142857143</v>
      </c>
      <c r="N50" s="50">
        <f t="shared" si="5"/>
        <v>0.0150862069</v>
      </c>
      <c r="O50" s="51">
        <v>0.1358</v>
      </c>
      <c r="P50" s="51">
        <v>0.0427</v>
      </c>
      <c r="Q50" s="52">
        <v>3000.0</v>
      </c>
      <c r="R50" s="7">
        <f t="shared" si="6"/>
        <v>0.08333333333</v>
      </c>
      <c r="S50" s="53">
        <f t="shared" si="7"/>
        <v>0.8571428571</v>
      </c>
      <c r="T50" s="52">
        <v>180.0</v>
      </c>
      <c r="U50" s="7">
        <f t="shared" si="8"/>
        <v>1.388888889</v>
      </c>
      <c r="V50" s="53">
        <f t="shared" si="9"/>
        <v>0.06</v>
      </c>
      <c r="W50" s="53">
        <f t="shared" si="10"/>
        <v>0.02777777778</v>
      </c>
    </row>
    <row r="51">
      <c r="A51" s="47">
        <v>45680.0</v>
      </c>
      <c r="B51" s="5">
        <v>250.0</v>
      </c>
      <c r="C51" s="48">
        <v>7.0</v>
      </c>
      <c r="D51" s="48">
        <v>5.0</v>
      </c>
      <c r="E51" s="48">
        <v>5.0</v>
      </c>
      <c r="F51" s="48">
        <v>1.0</v>
      </c>
      <c r="G51" s="28">
        <f t="shared" si="1"/>
        <v>35.71428571</v>
      </c>
      <c r="H51" s="48">
        <v>150000.0</v>
      </c>
      <c r="I51" s="48">
        <v>232000.0</v>
      </c>
      <c r="J51" s="49">
        <f t="shared" si="2"/>
        <v>1.546666667</v>
      </c>
      <c r="K51" s="28">
        <f t="shared" si="3"/>
        <v>1.077586207</v>
      </c>
      <c r="L51" s="48">
        <v>3500.0</v>
      </c>
      <c r="M51" s="28">
        <f t="shared" si="4"/>
        <v>0.07142857143</v>
      </c>
      <c r="N51" s="50">
        <f t="shared" si="5"/>
        <v>0.0150862069</v>
      </c>
      <c r="O51" s="51">
        <v>0.1358</v>
      </c>
      <c r="P51" s="51">
        <v>0.0427</v>
      </c>
      <c r="Q51" s="52">
        <v>3000.0</v>
      </c>
      <c r="R51" s="7">
        <f t="shared" si="6"/>
        <v>0.08333333333</v>
      </c>
      <c r="S51" s="53">
        <f t="shared" si="7"/>
        <v>0.8571428571</v>
      </c>
      <c r="T51" s="52">
        <v>180.0</v>
      </c>
      <c r="U51" s="7">
        <f t="shared" si="8"/>
        <v>1.388888889</v>
      </c>
      <c r="V51" s="53">
        <f t="shared" si="9"/>
        <v>0.06</v>
      </c>
      <c r="W51" s="53">
        <f t="shared" si="10"/>
        <v>0.03888888889</v>
      </c>
    </row>
    <row r="52">
      <c r="A52" s="47">
        <v>45681.0</v>
      </c>
      <c r="B52" s="5">
        <v>250.0</v>
      </c>
      <c r="C52" s="48">
        <v>9.0</v>
      </c>
      <c r="D52" s="48">
        <v>5.0</v>
      </c>
      <c r="E52" s="48">
        <v>5.0</v>
      </c>
      <c r="F52" s="48">
        <v>2.0</v>
      </c>
      <c r="G52" s="28">
        <f t="shared" si="1"/>
        <v>27.77777778</v>
      </c>
      <c r="H52" s="48">
        <v>150000.0</v>
      </c>
      <c r="I52" s="48">
        <v>232000.0</v>
      </c>
      <c r="J52" s="49">
        <f t="shared" si="2"/>
        <v>1.546666667</v>
      </c>
      <c r="K52" s="28">
        <f t="shared" si="3"/>
        <v>1.077586207</v>
      </c>
      <c r="L52" s="48">
        <v>3500.0</v>
      </c>
      <c r="M52" s="28">
        <f t="shared" si="4"/>
        <v>0.07142857143</v>
      </c>
      <c r="N52" s="50">
        <f t="shared" si="5"/>
        <v>0.0150862069</v>
      </c>
      <c r="O52" s="51">
        <v>0.1358</v>
      </c>
      <c r="P52" s="51">
        <v>0.0427</v>
      </c>
      <c r="Q52" s="52">
        <v>3000.0</v>
      </c>
      <c r="R52" s="7">
        <f t="shared" si="6"/>
        <v>0.08333333333</v>
      </c>
      <c r="S52" s="53">
        <f t="shared" si="7"/>
        <v>0.8571428571</v>
      </c>
      <c r="T52" s="52">
        <v>180.0</v>
      </c>
      <c r="U52" s="7">
        <f t="shared" si="8"/>
        <v>1.388888889</v>
      </c>
      <c r="V52" s="53">
        <f t="shared" si="9"/>
        <v>0.06</v>
      </c>
      <c r="W52" s="53">
        <f t="shared" si="10"/>
        <v>0.05</v>
      </c>
    </row>
    <row r="53">
      <c r="A53" s="47">
        <v>45682.0</v>
      </c>
      <c r="B53" s="5"/>
      <c r="C53" s="48"/>
      <c r="D53" s="48"/>
      <c r="E53" s="48"/>
      <c r="F53" s="48"/>
      <c r="G53" s="28"/>
      <c r="H53" s="48"/>
      <c r="I53" s="48"/>
      <c r="J53" s="49"/>
      <c r="K53" s="28"/>
      <c r="L53" s="48"/>
      <c r="M53" s="28"/>
      <c r="N53" s="50"/>
      <c r="O53" s="51"/>
      <c r="P53" s="51"/>
      <c r="Q53" s="52"/>
      <c r="R53" s="54"/>
      <c r="S53" s="53"/>
      <c r="T53" s="52"/>
      <c r="U53" s="54"/>
      <c r="V53" s="53"/>
      <c r="W53" s="53"/>
    </row>
    <row r="54">
      <c r="A54" s="47">
        <v>45683.0</v>
      </c>
      <c r="B54" s="5"/>
      <c r="C54" s="48"/>
      <c r="D54" s="48"/>
      <c r="E54" s="48"/>
      <c r="F54" s="48"/>
      <c r="G54" s="28"/>
      <c r="H54" s="48"/>
      <c r="I54" s="48"/>
      <c r="J54" s="49"/>
      <c r="K54" s="28"/>
      <c r="L54" s="48"/>
      <c r="M54" s="28"/>
      <c r="N54" s="50"/>
      <c r="O54" s="51"/>
      <c r="P54" s="51"/>
      <c r="Q54" s="52"/>
      <c r="R54" s="54"/>
      <c r="S54" s="53"/>
      <c r="T54" s="52"/>
      <c r="U54" s="54"/>
      <c r="V54" s="53"/>
      <c r="W54" s="53"/>
    </row>
    <row r="55">
      <c r="A55" s="47">
        <v>45684.0</v>
      </c>
      <c r="B55" s="5"/>
      <c r="C55" s="48"/>
      <c r="D55" s="48"/>
      <c r="E55" s="48"/>
      <c r="F55" s="48"/>
      <c r="G55" s="28"/>
      <c r="H55" s="48"/>
      <c r="I55" s="48"/>
      <c r="J55" s="49"/>
      <c r="K55" s="28"/>
      <c r="L55" s="48"/>
      <c r="M55" s="28"/>
      <c r="N55" s="50"/>
      <c r="O55" s="51"/>
      <c r="P55" s="51"/>
      <c r="Q55" s="52"/>
      <c r="R55" s="54"/>
      <c r="S55" s="53"/>
      <c r="T55" s="52"/>
      <c r="U55" s="54"/>
      <c r="V55" s="53"/>
      <c r="W55" s="53"/>
    </row>
    <row r="56">
      <c r="A56" s="47">
        <v>45685.0</v>
      </c>
      <c r="B56" s="5"/>
      <c r="C56" s="48"/>
      <c r="D56" s="48"/>
      <c r="E56" s="48"/>
      <c r="F56" s="48"/>
      <c r="G56" s="28"/>
      <c r="H56" s="48"/>
      <c r="I56" s="48"/>
      <c r="J56" s="49"/>
      <c r="K56" s="28"/>
      <c r="L56" s="48"/>
      <c r="M56" s="28"/>
      <c r="N56" s="50"/>
      <c r="O56" s="51"/>
      <c r="P56" s="51"/>
      <c r="Q56" s="52"/>
      <c r="R56" s="54"/>
      <c r="S56" s="53"/>
      <c r="T56" s="52"/>
      <c r="U56" s="54"/>
      <c r="V56" s="53"/>
      <c r="W56" s="53"/>
    </row>
    <row r="57">
      <c r="A57" s="47">
        <v>45686.0</v>
      </c>
      <c r="B57" s="5"/>
      <c r="C57" s="48"/>
      <c r="D57" s="48"/>
      <c r="E57" s="48"/>
      <c r="F57" s="48"/>
      <c r="G57" s="28"/>
      <c r="H57" s="48"/>
      <c r="I57" s="48"/>
      <c r="J57" s="49"/>
      <c r="K57" s="28"/>
      <c r="L57" s="48"/>
      <c r="M57" s="28"/>
      <c r="N57" s="50"/>
      <c r="O57" s="51"/>
      <c r="P57" s="51"/>
      <c r="Q57" s="52"/>
      <c r="R57" s="54"/>
      <c r="S57" s="53"/>
      <c r="T57" s="52"/>
      <c r="U57" s="54"/>
      <c r="V57" s="53"/>
      <c r="W57" s="53"/>
    </row>
    <row r="58">
      <c r="A58" s="47">
        <v>45687.0</v>
      </c>
      <c r="B58" s="5"/>
      <c r="C58" s="48"/>
      <c r="D58" s="48"/>
      <c r="E58" s="48"/>
      <c r="F58" s="48"/>
      <c r="G58" s="28"/>
      <c r="H58" s="48"/>
      <c r="I58" s="48"/>
      <c r="J58" s="49"/>
      <c r="K58" s="28"/>
      <c r="L58" s="48"/>
      <c r="M58" s="28"/>
      <c r="N58" s="50"/>
      <c r="O58" s="51"/>
      <c r="P58" s="51"/>
      <c r="Q58" s="52"/>
      <c r="R58" s="54"/>
      <c r="S58" s="53"/>
      <c r="T58" s="52"/>
      <c r="U58" s="54"/>
      <c r="V58" s="53"/>
      <c r="W58" s="53"/>
    </row>
    <row r="59">
      <c r="A59" s="47">
        <v>45688.0</v>
      </c>
      <c r="B59" s="5"/>
      <c r="C59" s="48"/>
      <c r="D59" s="48"/>
      <c r="E59" s="48"/>
      <c r="F59" s="48"/>
      <c r="G59" s="28"/>
      <c r="H59" s="48"/>
      <c r="I59" s="48"/>
      <c r="J59" s="49"/>
      <c r="K59" s="28"/>
      <c r="L59" s="48"/>
      <c r="M59" s="28"/>
      <c r="N59" s="50"/>
      <c r="O59" s="51"/>
      <c r="P59" s="51"/>
      <c r="Q59" s="52"/>
      <c r="R59" s="54"/>
      <c r="S59" s="53"/>
      <c r="T59" s="52"/>
      <c r="U59" s="54"/>
      <c r="V59" s="53"/>
      <c r="W59" s="53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9.25"/>
    <col customWidth="1" min="2" max="3" width="17.25"/>
    <col customWidth="1" min="4" max="4" width="20.88"/>
    <col customWidth="1" min="5" max="5" width="20.5"/>
    <col customWidth="1" min="6" max="16" width="17.25"/>
    <col customWidth="1" min="17" max="17" width="22.5"/>
    <col customWidth="1" min="18" max="18" width="30.0"/>
    <col customWidth="1" min="19" max="21" width="19.75"/>
    <col customWidth="1" min="22" max="22" width="25.13"/>
    <col customWidth="1" min="23" max="23" width="30.63"/>
  </cols>
  <sheetData>
    <row r="1">
      <c r="A1" s="1" t="s">
        <v>94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A2" s="34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A3" s="35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>
      <c r="A4" s="36" t="s">
        <v>58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>
      <c r="A6" s="37" t="s">
        <v>59</v>
      </c>
      <c r="B6" s="3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>
      <c r="A7" s="39" t="s">
        <v>60</v>
      </c>
      <c r="B7" s="40">
        <f>'Metas do Projeto'!C4</f>
        <v>20000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>
      <c r="A8" s="39" t="s">
        <v>61</v>
      </c>
      <c r="B8" s="41">
        <f>'Metas do Projeto'!C8</f>
        <v>720.7207207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>
      <c r="A9" s="39" t="s">
        <v>62</v>
      </c>
      <c r="B9" s="40">
        <f>'Metas do Projeto'!C5</f>
        <v>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>
      <c r="A10" s="39" t="s">
        <v>63</v>
      </c>
      <c r="B10" s="42">
        <v>45716.0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>
      <c r="A11" s="37" t="s">
        <v>64</v>
      </c>
      <c r="B11" s="4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>
      <c r="A12" s="39" t="s">
        <v>60</v>
      </c>
      <c r="B12" s="40">
        <f>SUM(B29:B56)</f>
        <v>4500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>
      <c r="A13" s="39" t="s">
        <v>65</v>
      </c>
      <c r="B13" s="41">
        <f>SUM(C29:C56)</f>
        <v>151.8791209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>
      <c r="A14" s="39" t="s">
        <v>19</v>
      </c>
      <c r="B14" s="41">
        <f>SUM(D29:D56)</f>
        <v>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9" t="s">
        <v>22</v>
      </c>
      <c r="B15" s="41">
        <f>SUM(E29:E56)</f>
        <v>105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9" t="s">
        <v>25</v>
      </c>
      <c r="B16" s="41">
        <f>SUM(F29:F56)</f>
        <v>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9" t="s">
        <v>66</v>
      </c>
      <c r="B17" s="40">
        <f>B12/B13</f>
        <v>29.6288257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>
      <c r="A18" s="37" t="s">
        <v>67</v>
      </c>
      <c r="B18" s="4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>
      <c r="A19" s="39" t="s">
        <v>68</v>
      </c>
      <c r="B19" s="40">
        <f>B7-B12</f>
        <v>15500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>
      <c r="A20" s="39" t="s">
        <v>69</v>
      </c>
      <c r="B20" s="9">
        <f>B10-TODAY()</f>
        <v>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>
      <c r="A21" s="39" t="s">
        <v>70</v>
      </c>
      <c r="B21" s="41">
        <f>B8-B13</f>
        <v>568.8415998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>
      <c r="A22" s="39" t="s">
        <v>71</v>
      </c>
      <c r="B22" s="40">
        <f>B19/B21</f>
        <v>27.24835878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>
      <c r="A23" s="37" t="s">
        <v>72</v>
      </c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>
      <c r="A24" s="39" t="s">
        <v>73</v>
      </c>
      <c r="B24" s="40">
        <f>B19/B20</f>
        <v>3875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>
      <c r="A25" s="39" t="s">
        <v>74</v>
      </c>
      <c r="B25" s="41">
        <f>B21/B20</f>
        <v>142.2104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>
      <c r="A26" s="39" t="s">
        <v>75</v>
      </c>
      <c r="B26" s="40">
        <f>B24/B25</f>
        <v>27.24835878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>
      <c r="A28" s="3" t="s">
        <v>1</v>
      </c>
      <c r="B28" s="44" t="s">
        <v>14</v>
      </c>
      <c r="C28" s="45" t="s">
        <v>76</v>
      </c>
      <c r="D28" s="45" t="s">
        <v>19</v>
      </c>
      <c r="E28" s="45" t="s">
        <v>22</v>
      </c>
      <c r="F28" s="45" t="s">
        <v>77</v>
      </c>
      <c r="G28" s="46" t="s">
        <v>38</v>
      </c>
      <c r="H28" s="44" t="s">
        <v>78</v>
      </c>
      <c r="I28" s="44" t="s">
        <v>79</v>
      </c>
      <c r="J28" s="46" t="s">
        <v>80</v>
      </c>
      <c r="K28" s="46" t="s">
        <v>81</v>
      </c>
      <c r="L28" s="44" t="s">
        <v>82</v>
      </c>
      <c r="M28" s="46" t="s">
        <v>83</v>
      </c>
      <c r="N28" s="46" t="s">
        <v>84</v>
      </c>
      <c r="O28" s="44" t="s">
        <v>85</v>
      </c>
      <c r="P28" s="44" t="s">
        <v>86</v>
      </c>
      <c r="Q28" s="44" t="s">
        <v>87</v>
      </c>
      <c r="R28" s="46" t="s">
        <v>88</v>
      </c>
      <c r="S28" s="46" t="s">
        <v>89</v>
      </c>
      <c r="T28" s="44" t="s">
        <v>90</v>
      </c>
      <c r="U28" s="46" t="s">
        <v>91</v>
      </c>
      <c r="V28" s="46" t="s">
        <v>92</v>
      </c>
      <c r="W28" s="46" t="s">
        <v>93</v>
      </c>
    </row>
    <row r="29">
      <c r="A29" s="47">
        <v>45689.0</v>
      </c>
      <c r="B29" s="5">
        <v>250.0</v>
      </c>
      <c r="C29" s="48">
        <v>9.0</v>
      </c>
      <c r="D29" s="48">
        <v>3.0</v>
      </c>
      <c r="E29" s="48">
        <v>3.0</v>
      </c>
      <c r="F29" s="48">
        <v>1.0</v>
      </c>
      <c r="G29" s="28">
        <f t="shared" ref="G29:G46" si="1">B29/C29</f>
        <v>27.77777778</v>
      </c>
      <c r="H29" s="48">
        <v>150000.0</v>
      </c>
      <c r="I29" s="48">
        <v>232000.0</v>
      </c>
      <c r="J29" s="49">
        <f t="shared" ref="J29:J46" si="2">I29/H29</f>
        <v>1.546666667</v>
      </c>
      <c r="K29" s="28">
        <f t="shared" ref="K29:K46" si="3">B29/I29*1000</f>
        <v>1.077586207</v>
      </c>
      <c r="L29" s="48">
        <v>3500.0</v>
      </c>
      <c r="M29" s="28">
        <f t="shared" ref="M29:M46" si="4">B29/L29</f>
        <v>0.07142857143</v>
      </c>
      <c r="N29" s="50">
        <f t="shared" ref="N29:N46" si="5">L29/I29</f>
        <v>0.0150862069</v>
      </c>
      <c r="O29" s="51">
        <v>0.1358</v>
      </c>
      <c r="P29" s="51">
        <v>0.0427</v>
      </c>
      <c r="Q29" s="52">
        <v>3000.0</v>
      </c>
      <c r="R29" s="7">
        <f t="shared" ref="R29:R46" si="6">B29/Q29</f>
        <v>0.08333333333</v>
      </c>
      <c r="S29" s="53">
        <f t="shared" ref="S29:S46" si="7">Q29/L29</f>
        <v>0.8571428571</v>
      </c>
      <c r="T29" s="52">
        <v>180.0</v>
      </c>
      <c r="U29" s="7">
        <f t="shared" ref="U29:U46" si="8">B29/T29</f>
        <v>1.388888889</v>
      </c>
      <c r="V29" s="53">
        <f t="shared" ref="V29:V46" si="9">T29/Q29</f>
        <v>0.06</v>
      </c>
      <c r="W29" s="53">
        <f t="shared" ref="W29:W46" si="10">C29/T29</f>
        <v>0.05</v>
      </c>
    </row>
    <row r="30">
      <c r="A30" s="47">
        <v>45690.0</v>
      </c>
      <c r="B30" s="5">
        <v>250.0</v>
      </c>
      <c r="C30" s="48">
        <v>8.0</v>
      </c>
      <c r="D30" s="48">
        <v>4.0</v>
      </c>
      <c r="E30" s="48">
        <v>4.0</v>
      </c>
      <c r="F30" s="48">
        <v>4.0</v>
      </c>
      <c r="G30" s="28">
        <f t="shared" si="1"/>
        <v>31.25</v>
      </c>
      <c r="H30" s="48">
        <v>150000.0</v>
      </c>
      <c r="I30" s="48">
        <v>232000.0</v>
      </c>
      <c r="J30" s="49">
        <f t="shared" si="2"/>
        <v>1.546666667</v>
      </c>
      <c r="K30" s="28">
        <f t="shared" si="3"/>
        <v>1.077586207</v>
      </c>
      <c r="L30" s="48">
        <v>3500.0</v>
      </c>
      <c r="M30" s="28">
        <f t="shared" si="4"/>
        <v>0.07142857143</v>
      </c>
      <c r="N30" s="50">
        <f t="shared" si="5"/>
        <v>0.0150862069</v>
      </c>
      <c r="O30" s="51">
        <v>0.1358</v>
      </c>
      <c r="P30" s="51">
        <v>0.0427</v>
      </c>
      <c r="Q30" s="52">
        <v>3000.0</v>
      </c>
      <c r="R30" s="7">
        <f t="shared" si="6"/>
        <v>0.08333333333</v>
      </c>
      <c r="S30" s="53">
        <f t="shared" si="7"/>
        <v>0.8571428571</v>
      </c>
      <c r="T30" s="52">
        <v>180.0</v>
      </c>
      <c r="U30" s="7">
        <f t="shared" si="8"/>
        <v>1.388888889</v>
      </c>
      <c r="V30" s="53">
        <f t="shared" si="9"/>
        <v>0.06</v>
      </c>
      <c r="W30" s="53">
        <f t="shared" si="10"/>
        <v>0.04444444444</v>
      </c>
    </row>
    <row r="31">
      <c r="A31" s="47">
        <v>45691.0</v>
      </c>
      <c r="B31" s="5">
        <v>250.0</v>
      </c>
      <c r="C31" s="48">
        <v>11.0</v>
      </c>
      <c r="D31" s="48">
        <v>5.0</v>
      </c>
      <c r="E31" s="48">
        <v>5.0</v>
      </c>
      <c r="F31" s="48">
        <v>2.0</v>
      </c>
      <c r="G31" s="28">
        <f t="shared" si="1"/>
        <v>22.72727273</v>
      </c>
      <c r="H31" s="48">
        <v>150000.0</v>
      </c>
      <c r="I31" s="48">
        <v>232000.0</v>
      </c>
      <c r="J31" s="49">
        <f t="shared" si="2"/>
        <v>1.546666667</v>
      </c>
      <c r="K31" s="28">
        <f t="shared" si="3"/>
        <v>1.077586207</v>
      </c>
      <c r="L31" s="48">
        <v>3500.0</v>
      </c>
      <c r="M31" s="28">
        <f t="shared" si="4"/>
        <v>0.07142857143</v>
      </c>
      <c r="N31" s="50">
        <f t="shared" si="5"/>
        <v>0.0150862069</v>
      </c>
      <c r="O31" s="51">
        <v>0.1358</v>
      </c>
      <c r="P31" s="51">
        <v>0.0427</v>
      </c>
      <c r="Q31" s="52">
        <v>3000.0</v>
      </c>
      <c r="R31" s="7">
        <f t="shared" si="6"/>
        <v>0.08333333333</v>
      </c>
      <c r="S31" s="53">
        <f t="shared" si="7"/>
        <v>0.8571428571</v>
      </c>
      <c r="T31" s="52">
        <v>180.0</v>
      </c>
      <c r="U31" s="7">
        <f t="shared" si="8"/>
        <v>1.388888889</v>
      </c>
      <c r="V31" s="53">
        <f t="shared" si="9"/>
        <v>0.06</v>
      </c>
      <c r="W31" s="53">
        <f t="shared" si="10"/>
        <v>0.06111111111</v>
      </c>
    </row>
    <row r="32">
      <c r="A32" s="47">
        <v>45692.0</v>
      </c>
      <c r="B32" s="5">
        <v>250.0</v>
      </c>
      <c r="C32" s="48">
        <v>13.0</v>
      </c>
      <c r="D32" s="48">
        <v>5.0</v>
      </c>
      <c r="E32" s="48">
        <v>5.0</v>
      </c>
      <c r="F32" s="48">
        <v>5.0</v>
      </c>
      <c r="G32" s="28">
        <f t="shared" si="1"/>
        <v>19.23076923</v>
      </c>
      <c r="H32" s="48">
        <v>150000.0</v>
      </c>
      <c r="I32" s="48">
        <v>232000.0</v>
      </c>
      <c r="J32" s="49">
        <f t="shared" si="2"/>
        <v>1.546666667</v>
      </c>
      <c r="K32" s="28">
        <f t="shared" si="3"/>
        <v>1.077586207</v>
      </c>
      <c r="L32" s="48">
        <v>3500.0</v>
      </c>
      <c r="M32" s="28">
        <f t="shared" si="4"/>
        <v>0.07142857143</v>
      </c>
      <c r="N32" s="50">
        <f t="shared" si="5"/>
        <v>0.0150862069</v>
      </c>
      <c r="O32" s="51">
        <v>0.1358</v>
      </c>
      <c r="P32" s="51">
        <v>0.0427</v>
      </c>
      <c r="Q32" s="52">
        <v>3000.0</v>
      </c>
      <c r="R32" s="7">
        <f t="shared" si="6"/>
        <v>0.08333333333</v>
      </c>
      <c r="S32" s="53">
        <f t="shared" si="7"/>
        <v>0.8571428571</v>
      </c>
      <c r="T32" s="52">
        <v>180.0</v>
      </c>
      <c r="U32" s="7">
        <f t="shared" si="8"/>
        <v>1.388888889</v>
      </c>
      <c r="V32" s="53">
        <f t="shared" si="9"/>
        <v>0.06</v>
      </c>
      <c r="W32" s="53">
        <f t="shared" si="10"/>
        <v>0.07222222222</v>
      </c>
    </row>
    <row r="33">
      <c r="A33" s="47">
        <v>45693.0</v>
      </c>
      <c r="B33" s="5">
        <v>250.0</v>
      </c>
      <c r="C33" s="48">
        <v>4.0</v>
      </c>
      <c r="D33" s="48">
        <v>5.0</v>
      </c>
      <c r="E33" s="48">
        <v>5.0</v>
      </c>
      <c r="F33" s="48">
        <v>1.0</v>
      </c>
      <c r="G33" s="28">
        <f t="shared" si="1"/>
        <v>62.5</v>
      </c>
      <c r="H33" s="48">
        <v>150000.0</v>
      </c>
      <c r="I33" s="48">
        <v>232000.0</v>
      </c>
      <c r="J33" s="49">
        <f t="shared" si="2"/>
        <v>1.546666667</v>
      </c>
      <c r="K33" s="28">
        <f t="shared" si="3"/>
        <v>1.077586207</v>
      </c>
      <c r="L33" s="48">
        <v>3500.0</v>
      </c>
      <c r="M33" s="28">
        <f t="shared" si="4"/>
        <v>0.07142857143</v>
      </c>
      <c r="N33" s="50">
        <f t="shared" si="5"/>
        <v>0.0150862069</v>
      </c>
      <c r="O33" s="51">
        <v>0.1358</v>
      </c>
      <c r="P33" s="51">
        <v>0.0427</v>
      </c>
      <c r="Q33" s="52">
        <v>3000.0</v>
      </c>
      <c r="R33" s="7">
        <f t="shared" si="6"/>
        <v>0.08333333333</v>
      </c>
      <c r="S33" s="53">
        <f t="shared" si="7"/>
        <v>0.8571428571</v>
      </c>
      <c r="T33" s="52">
        <v>180.0</v>
      </c>
      <c r="U33" s="7">
        <f t="shared" si="8"/>
        <v>1.388888889</v>
      </c>
      <c r="V33" s="53">
        <f t="shared" si="9"/>
        <v>0.06</v>
      </c>
      <c r="W33" s="53">
        <f t="shared" si="10"/>
        <v>0.02222222222</v>
      </c>
    </row>
    <row r="34">
      <c r="A34" s="47">
        <v>45694.0</v>
      </c>
      <c r="B34" s="5">
        <v>250.0</v>
      </c>
      <c r="C34" s="48">
        <v>5.0</v>
      </c>
      <c r="D34" s="48">
        <v>3.0</v>
      </c>
      <c r="E34" s="48">
        <v>3.0</v>
      </c>
      <c r="F34" s="48">
        <v>1.0</v>
      </c>
      <c r="G34" s="28">
        <f t="shared" si="1"/>
        <v>50</v>
      </c>
      <c r="H34" s="48">
        <v>150000.0</v>
      </c>
      <c r="I34" s="48">
        <v>232000.0</v>
      </c>
      <c r="J34" s="49">
        <f t="shared" si="2"/>
        <v>1.546666667</v>
      </c>
      <c r="K34" s="28">
        <f t="shared" si="3"/>
        <v>1.077586207</v>
      </c>
      <c r="L34" s="48">
        <v>3500.0</v>
      </c>
      <c r="M34" s="28">
        <f t="shared" si="4"/>
        <v>0.07142857143</v>
      </c>
      <c r="N34" s="50">
        <f t="shared" si="5"/>
        <v>0.0150862069</v>
      </c>
      <c r="O34" s="51">
        <v>0.1358</v>
      </c>
      <c r="P34" s="51">
        <v>0.0427</v>
      </c>
      <c r="Q34" s="52">
        <v>3000.0</v>
      </c>
      <c r="R34" s="7">
        <f t="shared" si="6"/>
        <v>0.08333333333</v>
      </c>
      <c r="S34" s="53">
        <f t="shared" si="7"/>
        <v>0.8571428571</v>
      </c>
      <c r="T34" s="52">
        <v>180.0</v>
      </c>
      <c r="U34" s="7">
        <f t="shared" si="8"/>
        <v>1.388888889</v>
      </c>
      <c r="V34" s="53">
        <f t="shared" si="9"/>
        <v>0.06</v>
      </c>
      <c r="W34" s="53">
        <f t="shared" si="10"/>
        <v>0.02777777778</v>
      </c>
    </row>
    <row r="35">
      <c r="A35" s="47">
        <v>45695.0</v>
      </c>
      <c r="B35" s="5">
        <v>250.0</v>
      </c>
      <c r="C35" s="48">
        <v>9.0</v>
      </c>
      <c r="D35" s="48">
        <v>4.0</v>
      </c>
      <c r="E35" s="48">
        <v>4.0</v>
      </c>
      <c r="F35" s="48">
        <v>2.0</v>
      </c>
      <c r="G35" s="28">
        <f t="shared" si="1"/>
        <v>27.77777778</v>
      </c>
      <c r="H35" s="48">
        <v>150000.0</v>
      </c>
      <c r="I35" s="48">
        <v>232000.0</v>
      </c>
      <c r="J35" s="49">
        <f t="shared" si="2"/>
        <v>1.546666667</v>
      </c>
      <c r="K35" s="28">
        <f t="shared" si="3"/>
        <v>1.077586207</v>
      </c>
      <c r="L35" s="48">
        <v>3500.0</v>
      </c>
      <c r="M35" s="28">
        <f t="shared" si="4"/>
        <v>0.07142857143</v>
      </c>
      <c r="N35" s="50">
        <f t="shared" si="5"/>
        <v>0.0150862069</v>
      </c>
      <c r="O35" s="51">
        <v>0.1358</v>
      </c>
      <c r="P35" s="51">
        <v>0.0427</v>
      </c>
      <c r="Q35" s="52">
        <v>3000.0</v>
      </c>
      <c r="R35" s="7">
        <f t="shared" si="6"/>
        <v>0.08333333333</v>
      </c>
      <c r="S35" s="53">
        <f t="shared" si="7"/>
        <v>0.8571428571</v>
      </c>
      <c r="T35" s="52">
        <v>180.0</v>
      </c>
      <c r="U35" s="7">
        <f t="shared" si="8"/>
        <v>1.388888889</v>
      </c>
      <c r="V35" s="53">
        <f t="shared" si="9"/>
        <v>0.06</v>
      </c>
      <c r="W35" s="53">
        <f t="shared" si="10"/>
        <v>0.05</v>
      </c>
    </row>
    <row r="36">
      <c r="A36" s="47">
        <v>45696.0</v>
      </c>
      <c r="B36" s="5">
        <v>250.0</v>
      </c>
      <c r="C36" s="48">
        <v>10.0</v>
      </c>
      <c r="D36" s="48">
        <v>5.0</v>
      </c>
      <c r="E36" s="48">
        <v>5.0</v>
      </c>
      <c r="F36" s="48">
        <v>2.0</v>
      </c>
      <c r="G36" s="28">
        <f t="shared" si="1"/>
        <v>25</v>
      </c>
      <c r="H36" s="48">
        <v>150000.0</v>
      </c>
      <c r="I36" s="48">
        <v>232000.0</v>
      </c>
      <c r="J36" s="49">
        <f t="shared" si="2"/>
        <v>1.546666667</v>
      </c>
      <c r="K36" s="28">
        <f t="shared" si="3"/>
        <v>1.077586207</v>
      </c>
      <c r="L36" s="48">
        <v>3500.0</v>
      </c>
      <c r="M36" s="28">
        <f t="shared" si="4"/>
        <v>0.07142857143</v>
      </c>
      <c r="N36" s="50">
        <f t="shared" si="5"/>
        <v>0.0150862069</v>
      </c>
      <c r="O36" s="51">
        <v>0.1358</v>
      </c>
      <c r="P36" s="51">
        <v>0.0427</v>
      </c>
      <c r="Q36" s="52">
        <v>3000.0</v>
      </c>
      <c r="R36" s="7">
        <f t="shared" si="6"/>
        <v>0.08333333333</v>
      </c>
      <c r="S36" s="53">
        <f t="shared" si="7"/>
        <v>0.8571428571</v>
      </c>
      <c r="T36" s="52">
        <v>180.0</v>
      </c>
      <c r="U36" s="7">
        <f t="shared" si="8"/>
        <v>1.388888889</v>
      </c>
      <c r="V36" s="53">
        <f t="shared" si="9"/>
        <v>0.06</v>
      </c>
      <c r="W36" s="53">
        <f t="shared" si="10"/>
        <v>0.05555555556</v>
      </c>
    </row>
    <row r="37">
      <c r="A37" s="47">
        <v>45697.0</v>
      </c>
      <c r="B37" s="5">
        <v>250.0</v>
      </c>
      <c r="C37" s="48">
        <v>15.0</v>
      </c>
      <c r="D37" s="48">
        <v>5.0</v>
      </c>
      <c r="E37" s="48">
        <v>5.0</v>
      </c>
      <c r="F37" s="48">
        <v>3.0</v>
      </c>
      <c r="G37" s="28">
        <f t="shared" si="1"/>
        <v>16.66666667</v>
      </c>
      <c r="H37" s="48">
        <v>150000.0</v>
      </c>
      <c r="I37" s="48">
        <v>232000.0</v>
      </c>
      <c r="J37" s="49">
        <f t="shared" si="2"/>
        <v>1.546666667</v>
      </c>
      <c r="K37" s="28">
        <f t="shared" si="3"/>
        <v>1.077586207</v>
      </c>
      <c r="L37" s="48">
        <v>3500.0</v>
      </c>
      <c r="M37" s="28">
        <f t="shared" si="4"/>
        <v>0.07142857143</v>
      </c>
      <c r="N37" s="50">
        <f t="shared" si="5"/>
        <v>0.0150862069</v>
      </c>
      <c r="O37" s="51">
        <v>0.1358</v>
      </c>
      <c r="P37" s="51">
        <v>0.0427</v>
      </c>
      <c r="Q37" s="52">
        <v>3000.0</v>
      </c>
      <c r="R37" s="7">
        <f t="shared" si="6"/>
        <v>0.08333333333</v>
      </c>
      <c r="S37" s="53">
        <f t="shared" si="7"/>
        <v>0.8571428571</v>
      </c>
      <c r="T37" s="52">
        <v>180.0</v>
      </c>
      <c r="U37" s="7">
        <f t="shared" si="8"/>
        <v>1.388888889</v>
      </c>
      <c r="V37" s="53">
        <f t="shared" si="9"/>
        <v>0.06</v>
      </c>
      <c r="W37" s="53">
        <f t="shared" si="10"/>
        <v>0.08333333333</v>
      </c>
    </row>
    <row r="38">
      <c r="A38" s="47">
        <v>45698.0</v>
      </c>
      <c r="B38" s="5">
        <v>250.0</v>
      </c>
      <c r="C38" s="48">
        <v>8.0</v>
      </c>
      <c r="D38" s="48">
        <v>5.0</v>
      </c>
      <c r="E38" s="48">
        <v>5.0</v>
      </c>
      <c r="F38" s="48">
        <v>1.0</v>
      </c>
      <c r="G38" s="28">
        <f t="shared" si="1"/>
        <v>31.25</v>
      </c>
      <c r="H38" s="48">
        <v>150000.0</v>
      </c>
      <c r="I38" s="48">
        <v>232000.0</v>
      </c>
      <c r="J38" s="49">
        <f t="shared" si="2"/>
        <v>1.546666667</v>
      </c>
      <c r="K38" s="28">
        <f t="shared" si="3"/>
        <v>1.077586207</v>
      </c>
      <c r="L38" s="48">
        <v>3500.0</v>
      </c>
      <c r="M38" s="28">
        <f t="shared" si="4"/>
        <v>0.07142857143</v>
      </c>
      <c r="N38" s="50">
        <f t="shared" si="5"/>
        <v>0.0150862069</v>
      </c>
      <c r="O38" s="51">
        <v>0.1358</v>
      </c>
      <c r="P38" s="51">
        <v>0.0427</v>
      </c>
      <c r="Q38" s="52">
        <v>3000.0</v>
      </c>
      <c r="R38" s="7">
        <f t="shared" si="6"/>
        <v>0.08333333333</v>
      </c>
      <c r="S38" s="53">
        <f t="shared" si="7"/>
        <v>0.8571428571</v>
      </c>
      <c r="T38" s="52">
        <v>180.0</v>
      </c>
      <c r="U38" s="7">
        <f t="shared" si="8"/>
        <v>1.388888889</v>
      </c>
      <c r="V38" s="53">
        <f t="shared" si="9"/>
        <v>0.06</v>
      </c>
      <c r="W38" s="53">
        <f t="shared" si="10"/>
        <v>0.04444444444</v>
      </c>
    </row>
    <row r="39">
      <c r="A39" s="47">
        <v>45699.0</v>
      </c>
      <c r="B39" s="5">
        <v>250.0</v>
      </c>
      <c r="C39" s="48">
        <v>11.0</v>
      </c>
      <c r="D39" s="48">
        <v>3.0</v>
      </c>
      <c r="E39" s="48">
        <v>3.0</v>
      </c>
      <c r="F39" s="48">
        <v>4.0</v>
      </c>
      <c r="G39" s="28">
        <f t="shared" si="1"/>
        <v>22.72727273</v>
      </c>
      <c r="H39" s="48">
        <v>150000.0</v>
      </c>
      <c r="I39" s="48">
        <v>232000.0</v>
      </c>
      <c r="J39" s="49">
        <f t="shared" si="2"/>
        <v>1.546666667</v>
      </c>
      <c r="K39" s="28">
        <f t="shared" si="3"/>
        <v>1.077586207</v>
      </c>
      <c r="L39" s="48">
        <v>3500.0</v>
      </c>
      <c r="M39" s="28">
        <f t="shared" si="4"/>
        <v>0.07142857143</v>
      </c>
      <c r="N39" s="50">
        <f t="shared" si="5"/>
        <v>0.0150862069</v>
      </c>
      <c r="O39" s="51">
        <v>0.1358</v>
      </c>
      <c r="P39" s="51">
        <v>0.0427</v>
      </c>
      <c r="Q39" s="52">
        <v>3000.0</v>
      </c>
      <c r="R39" s="7">
        <f t="shared" si="6"/>
        <v>0.08333333333</v>
      </c>
      <c r="S39" s="53">
        <f t="shared" si="7"/>
        <v>0.8571428571</v>
      </c>
      <c r="T39" s="52">
        <v>180.0</v>
      </c>
      <c r="U39" s="7">
        <f t="shared" si="8"/>
        <v>1.388888889</v>
      </c>
      <c r="V39" s="53">
        <f t="shared" si="9"/>
        <v>0.06</v>
      </c>
      <c r="W39" s="53">
        <f t="shared" si="10"/>
        <v>0.06111111111</v>
      </c>
    </row>
    <row r="40">
      <c r="A40" s="47">
        <v>45700.0</v>
      </c>
      <c r="B40" s="5">
        <v>250.0</v>
      </c>
      <c r="C40" s="48">
        <v>4.0</v>
      </c>
      <c r="D40" s="48">
        <v>4.0</v>
      </c>
      <c r="E40" s="48">
        <v>4.0</v>
      </c>
      <c r="F40" s="48">
        <v>2.0</v>
      </c>
      <c r="G40" s="28">
        <f t="shared" si="1"/>
        <v>62.5</v>
      </c>
      <c r="H40" s="48">
        <v>150000.0</v>
      </c>
      <c r="I40" s="48">
        <v>232000.0</v>
      </c>
      <c r="J40" s="49">
        <f t="shared" si="2"/>
        <v>1.546666667</v>
      </c>
      <c r="K40" s="28">
        <f t="shared" si="3"/>
        <v>1.077586207</v>
      </c>
      <c r="L40" s="48">
        <v>3500.0</v>
      </c>
      <c r="M40" s="28">
        <f t="shared" si="4"/>
        <v>0.07142857143</v>
      </c>
      <c r="N40" s="50">
        <f t="shared" si="5"/>
        <v>0.0150862069</v>
      </c>
      <c r="O40" s="51">
        <v>0.1358</v>
      </c>
      <c r="P40" s="51">
        <v>0.0427</v>
      </c>
      <c r="Q40" s="52">
        <v>3000.0</v>
      </c>
      <c r="R40" s="7">
        <f t="shared" si="6"/>
        <v>0.08333333333</v>
      </c>
      <c r="S40" s="53">
        <f t="shared" si="7"/>
        <v>0.8571428571</v>
      </c>
      <c r="T40" s="52">
        <v>180.0</v>
      </c>
      <c r="U40" s="7">
        <f t="shared" si="8"/>
        <v>1.388888889</v>
      </c>
      <c r="V40" s="53">
        <f t="shared" si="9"/>
        <v>0.06</v>
      </c>
      <c r="W40" s="53">
        <f t="shared" si="10"/>
        <v>0.02222222222</v>
      </c>
    </row>
    <row r="41">
      <c r="A41" s="47">
        <v>45701.0</v>
      </c>
      <c r="B41" s="5">
        <v>250.0</v>
      </c>
      <c r="C41" s="48">
        <v>3.0</v>
      </c>
      <c r="D41" s="48">
        <v>5.0</v>
      </c>
      <c r="E41" s="48">
        <v>5.0</v>
      </c>
      <c r="F41" s="48">
        <v>5.0</v>
      </c>
      <c r="G41" s="28">
        <f t="shared" si="1"/>
        <v>83.33333333</v>
      </c>
      <c r="H41" s="48">
        <v>150000.0</v>
      </c>
      <c r="I41" s="48">
        <v>232000.0</v>
      </c>
      <c r="J41" s="49">
        <f t="shared" si="2"/>
        <v>1.546666667</v>
      </c>
      <c r="K41" s="28">
        <f t="shared" si="3"/>
        <v>1.077586207</v>
      </c>
      <c r="L41" s="48">
        <v>3500.0</v>
      </c>
      <c r="M41" s="28">
        <f t="shared" si="4"/>
        <v>0.07142857143</v>
      </c>
      <c r="N41" s="50">
        <f t="shared" si="5"/>
        <v>0.0150862069</v>
      </c>
      <c r="O41" s="51">
        <v>0.1358</v>
      </c>
      <c r="P41" s="51">
        <v>0.0427</v>
      </c>
      <c r="Q41" s="52">
        <v>3000.0</v>
      </c>
      <c r="R41" s="7">
        <f t="shared" si="6"/>
        <v>0.08333333333</v>
      </c>
      <c r="S41" s="53">
        <f t="shared" si="7"/>
        <v>0.8571428571</v>
      </c>
      <c r="T41" s="52">
        <v>180.0</v>
      </c>
      <c r="U41" s="7">
        <f t="shared" si="8"/>
        <v>1.388888889</v>
      </c>
      <c r="V41" s="53">
        <f t="shared" si="9"/>
        <v>0.06</v>
      </c>
      <c r="W41" s="53">
        <f t="shared" si="10"/>
        <v>0.01666666667</v>
      </c>
    </row>
    <row r="42">
      <c r="A42" s="47">
        <v>45702.0</v>
      </c>
      <c r="B42" s="5">
        <v>250.0</v>
      </c>
      <c r="C42" s="48">
        <v>8.0</v>
      </c>
      <c r="D42" s="48">
        <v>5.0</v>
      </c>
      <c r="E42" s="48">
        <v>5.0</v>
      </c>
      <c r="F42" s="48">
        <v>1.0</v>
      </c>
      <c r="G42" s="28">
        <f t="shared" si="1"/>
        <v>31.25</v>
      </c>
      <c r="H42" s="48">
        <v>150000.0</v>
      </c>
      <c r="I42" s="48">
        <v>232000.0</v>
      </c>
      <c r="J42" s="49">
        <f t="shared" si="2"/>
        <v>1.546666667</v>
      </c>
      <c r="K42" s="28">
        <f t="shared" si="3"/>
        <v>1.077586207</v>
      </c>
      <c r="L42" s="48">
        <v>3500.0</v>
      </c>
      <c r="M42" s="28">
        <f t="shared" si="4"/>
        <v>0.07142857143</v>
      </c>
      <c r="N42" s="50">
        <f t="shared" si="5"/>
        <v>0.0150862069</v>
      </c>
      <c r="O42" s="51">
        <v>0.1358</v>
      </c>
      <c r="P42" s="51">
        <v>0.0427</v>
      </c>
      <c r="Q42" s="52">
        <v>3000.0</v>
      </c>
      <c r="R42" s="7">
        <f t="shared" si="6"/>
        <v>0.08333333333</v>
      </c>
      <c r="S42" s="53">
        <f t="shared" si="7"/>
        <v>0.8571428571</v>
      </c>
      <c r="T42" s="52">
        <v>180.0</v>
      </c>
      <c r="U42" s="7">
        <f t="shared" si="8"/>
        <v>1.388888889</v>
      </c>
      <c r="V42" s="53">
        <f t="shared" si="9"/>
        <v>0.06</v>
      </c>
      <c r="W42" s="53">
        <f t="shared" si="10"/>
        <v>0.04444444444</v>
      </c>
    </row>
    <row r="43">
      <c r="A43" s="47">
        <v>45703.0</v>
      </c>
      <c r="B43" s="5">
        <v>250.0</v>
      </c>
      <c r="C43" s="48">
        <v>6.87912087912087</v>
      </c>
      <c r="D43" s="48">
        <v>5.0</v>
      </c>
      <c r="E43" s="48">
        <v>5.0</v>
      </c>
      <c r="F43" s="48">
        <v>1.0</v>
      </c>
      <c r="G43" s="28">
        <f t="shared" si="1"/>
        <v>36.34185304</v>
      </c>
      <c r="H43" s="48">
        <v>150000.0</v>
      </c>
      <c r="I43" s="48">
        <v>232000.0</v>
      </c>
      <c r="J43" s="49">
        <f t="shared" si="2"/>
        <v>1.546666667</v>
      </c>
      <c r="K43" s="28">
        <f t="shared" si="3"/>
        <v>1.077586207</v>
      </c>
      <c r="L43" s="48">
        <v>3500.0</v>
      </c>
      <c r="M43" s="28">
        <f t="shared" si="4"/>
        <v>0.07142857143</v>
      </c>
      <c r="N43" s="50">
        <f t="shared" si="5"/>
        <v>0.0150862069</v>
      </c>
      <c r="O43" s="51">
        <v>0.1358</v>
      </c>
      <c r="P43" s="51">
        <v>0.0427</v>
      </c>
      <c r="Q43" s="52">
        <v>3000.0</v>
      </c>
      <c r="R43" s="7">
        <f t="shared" si="6"/>
        <v>0.08333333333</v>
      </c>
      <c r="S43" s="53">
        <f t="shared" si="7"/>
        <v>0.8571428571</v>
      </c>
      <c r="T43" s="52">
        <v>180.0</v>
      </c>
      <c r="U43" s="7">
        <f t="shared" si="8"/>
        <v>1.388888889</v>
      </c>
      <c r="V43" s="53">
        <f t="shared" si="9"/>
        <v>0.06</v>
      </c>
      <c r="W43" s="53">
        <f t="shared" si="10"/>
        <v>0.03821733822</v>
      </c>
    </row>
    <row r="44">
      <c r="A44" s="47">
        <v>45704.0</v>
      </c>
      <c r="B44" s="5">
        <v>250.0</v>
      </c>
      <c r="C44" s="48">
        <v>4.0</v>
      </c>
      <c r="D44" s="48">
        <v>3.0</v>
      </c>
      <c r="E44" s="48">
        <v>3.0</v>
      </c>
      <c r="F44" s="48">
        <v>2.0</v>
      </c>
      <c r="G44" s="28">
        <f t="shared" si="1"/>
        <v>62.5</v>
      </c>
      <c r="H44" s="48">
        <v>150000.0</v>
      </c>
      <c r="I44" s="48">
        <v>232000.0</v>
      </c>
      <c r="J44" s="49">
        <f t="shared" si="2"/>
        <v>1.546666667</v>
      </c>
      <c r="K44" s="28">
        <f t="shared" si="3"/>
        <v>1.077586207</v>
      </c>
      <c r="L44" s="48">
        <v>3500.0</v>
      </c>
      <c r="M44" s="28">
        <f t="shared" si="4"/>
        <v>0.07142857143</v>
      </c>
      <c r="N44" s="50">
        <f t="shared" si="5"/>
        <v>0.0150862069</v>
      </c>
      <c r="O44" s="51">
        <v>0.1358</v>
      </c>
      <c r="P44" s="51">
        <v>0.0427</v>
      </c>
      <c r="Q44" s="52">
        <v>3000.0</v>
      </c>
      <c r="R44" s="7">
        <f t="shared" si="6"/>
        <v>0.08333333333</v>
      </c>
      <c r="S44" s="53">
        <f t="shared" si="7"/>
        <v>0.8571428571</v>
      </c>
      <c r="T44" s="52">
        <v>180.0</v>
      </c>
      <c r="U44" s="7">
        <f t="shared" si="8"/>
        <v>1.388888889</v>
      </c>
      <c r="V44" s="53">
        <f t="shared" si="9"/>
        <v>0.06</v>
      </c>
      <c r="W44" s="53">
        <f t="shared" si="10"/>
        <v>0.02222222222</v>
      </c>
    </row>
    <row r="45">
      <c r="A45" s="47">
        <v>45705.0</v>
      </c>
      <c r="B45" s="5">
        <v>250.0</v>
      </c>
      <c r="C45" s="48">
        <v>9.0</v>
      </c>
      <c r="D45" s="48">
        <v>4.0</v>
      </c>
      <c r="E45" s="48">
        <v>4.0</v>
      </c>
      <c r="F45" s="48">
        <v>2.0</v>
      </c>
      <c r="G45" s="28">
        <f t="shared" si="1"/>
        <v>27.77777778</v>
      </c>
      <c r="H45" s="48">
        <v>150000.0</v>
      </c>
      <c r="I45" s="48">
        <v>232000.0</v>
      </c>
      <c r="J45" s="49">
        <f t="shared" si="2"/>
        <v>1.546666667</v>
      </c>
      <c r="K45" s="28">
        <f t="shared" si="3"/>
        <v>1.077586207</v>
      </c>
      <c r="L45" s="48">
        <v>3500.0</v>
      </c>
      <c r="M45" s="28">
        <f t="shared" si="4"/>
        <v>0.07142857143</v>
      </c>
      <c r="N45" s="50">
        <f t="shared" si="5"/>
        <v>0.0150862069</v>
      </c>
      <c r="O45" s="51">
        <v>0.1358</v>
      </c>
      <c r="P45" s="51">
        <v>0.0427</v>
      </c>
      <c r="Q45" s="52">
        <v>3000.0</v>
      </c>
      <c r="R45" s="7">
        <f t="shared" si="6"/>
        <v>0.08333333333</v>
      </c>
      <c r="S45" s="53">
        <f t="shared" si="7"/>
        <v>0.8571428571</v>
      </c>
      <c r="T45" s="52">
        <v>180.0</v>
      </c>
      <c r="U45" s="7">
        <f t="shared" si="8"/>
        <v>1.388888889</v>
      </c>
      <c r="V45" s="53">
        <f t="shared" si="9"/>
        <v>0.06</v>
      </c>
      <c r="W45" s="53">
        <f t="shared" si="10"/>
        <v>0.05</v>
      </c>
    </row>
    <row r="46">
      <c r="A46" s="47">
        <v>45706.0</v>
      </c>
      <c r="B46" s="5">
        <v>250.0</v>
      </c>
      <c r="C46" s="48">
        <v>14.0</v>
      </c>
      <c r="D46" s="48">
        <v>5.0</v>
      </c>
      <c r="E46" s="48">
        <v>5.0</v>
      </c>
      <c r="F46" s="48">
        <v>1.0</v>
      </c>
      <c r="G46" s="28">
        <f t="shared" si="1"/>
        <v>17.85714286</v>
      </c>
      <c r="H46" s="48">
        <v>150000.0</v>
      </c>
      <c r="I46" s="48">
        <v>232000.0</v>
      </c>
      <c r="J46" s="49">
        <f t="shared" si="2"/>
        <v>1.546666667</v>
      </c>
      <c r="K46" s="28">
        <f t="shared" si="3"/>
        <v>1.077586207</v>
      </c>
      <c r="L46" s="48">
        <v>3500.0</v>
      </c>
      <c r="M46" s="28">
        <f t="shared" si="4"/>
        <v>0.07142857143</v>
      </c>
      <c r="N46" s="50">
        <f t="shared" si="5"/>
        <v>0.0150862069</v>
      </c>
      <c r="O46" s="51">
        <v>0.1358</v>
      </c>
      <c r="P46" s="51">
        <v>0.0427</v>
      </c>
      <c r="Q46" s="52">
        <v>3000.0</v>
      </c>
      <c r="R46" s="7">
        <f t="shared" si="6"/>
        <v>0.08333333333</v>
      </c>
      <c r="S46" s="53">
        <f t="shared" si="7"/>
        <v>0.8571428571</v>
      </c>
      <c r="T46" s="52">
        <v>180.0</v>
      </c>
      <c r="U46" s="7">
        <f t="shared" si="8"/>
        <v>1.388888889</v>
      </c>
      <c r="V46" s="53">
        <f t="shared" si="9"/>
        <v>0.06</v>
      </c>
      <c r="W46" s="53">
        <f t="shared" si="10"/>
        <v>0.07777777778</v>
      </c>
    </row>
    <row r="47">
      <c r="A47" s="47">
        <v>45707.0</v>
      </c>
      <c r="B47" s="5"/>
      <c r="C47" s="48"/>
      <c r="D47" s="48">
        <v>3.0</v>
      </c>
      <c r="E47" s="48">
        <v>3.0</v>
      </c>
      <c r="F47" s="48">
        <v>4.0</v>
      </c>
      <c r="G47" s="28"/>
      <c r="H47" s="48"/>
      <c r="I47" s="48"/>
      <c r="J47" s="49"/>
      <c r="K47" s="28"/>
      <c r="L47" s="48"/>
      <c r="M47" s="28"/>
      <c r="N47" s="50"/>
      <c r="O47" s="51"/>
      <c r="P47" s="51"/>
      <c r="Q47" s="52"/>
      <c r="R47" s="54"/>
      <c r="S47" s="53"/>
      <c r="T47" s="52"/>
      <c r="U47" s="54"/>
      <c r="V47" s="53"/>
      <c r="W47" s="53"/>
    </row>
    <row r="48">
      <c r="A48" s="47">
        <v>45708.0</v>
      </c>
      <c r="B48" s="5"/>
      <c r="C48" s="48"/>
      <c r="D48" s="48">
        <v>4.0</v>
      </c>
      <c r="E48" s="48">
        <v>4.0</v>
      </c>
      <c r="F48" s="48">
        <v>2.0</v>
      </c>
      <c r="G48" s="28"/>
      <c r="H48" s="48"/>
      <c r="I48" s="48"/>
      <c r="J48" s="49"/>
      <c r="K48" s="28"/>
      <c r="L48" s="48"/>
      <c r="M48" s="28"/>
      <c r="N48" s="50"/>
      <c r="O48" s="51"/>
      <c r="P48" s="51"/>
      <c r="Q48" s="52"/>
      <c r="R48" s="54"/>
      <c r="S48" s="53"/>
      <c r="T48" s="52"/>
      <c r="U48" s="54"/>
      <c r="V48" s="53"/>
      <c r="W48" s="53"/>
    </row>
    <row r="49">
      <c r="A49" s="47">
        <v>45709.0</v>
      </c>
      <c r="B49" s="5"/>
      <c r="C49" s="48"/>
      <c r="D49" s="48">
        <v>5.0</v>
      </c>
      <c r="E49" s="48">
        <v>5.0</v>
      </c>
      <c r="F49" s="48">
        <v>5.0</v>
      </c>
      <c r="G49" s="28"/>
      <c r="H49" s="48"/>
      <c r="I49" s="48"/>
      <c r="J49" s="49"/>
      <c r="K49" s="28"/>
      <c r="L49" s="48"/>
      <c r="M49" s="28"/>
      <c r="N49" s="50"/>
      <c r="O49" s="51"/>
      <c r="P49" s="51"/>
      <c r="Q49" s="52"/>
      <c r="R49" s="54"/>
      <c r="S49" s="53"/>
      <c r="T49" s="52"/>
      <c r="U49" s="54"/>
      <c r="V49" s="53"/>
      <c r="W49" s="53"/>
    </row>
    <row r="50">
      <c r="A50" s="47">
        <v>45710.0</v>
      </c>
      <c r="B50" s="5"/>
      <c r="C50" s="48"/>
      <c r="D50" s="48">
        <v>5.0</v>
      </c>
      <c r="E50" s="48">
        <v>5.0</v>
      </c>
      <c r="F50" s="48">
        <v>1.0</v>
      </c>
      <c r="G50" s="28"/>
      <c r="H50" s="48"/>
      <c r="I50" s="48"/>
      <c r="J50" s="49"/>
      <c r="K50" s="28"/>
      <c r="L50" s="48"/>
      <c r="M50" s="28"/>
      <c r="N50" s="50"/>
      <c r="O50" s="51"/>
      <c r="P50" s="51"/>
      <c r="Q50" s="52"/>
      <c r="R50" s="54"/>
      <c r="S50" s="53"/>
      <c r="T50" s="52"/>
      <c r="U50" s="54"/>
      <c r="V50" s="53"/>
      <c r="W50" s="53"/>
    </row>
    <row r="51">
      <c r="A51" s="47">
        <v>45711.0</v>
      </c>
      <c r="B51" s="5"/>
      <c r="C51" s="48"/>
      <c r="D51" s="48">
        <v>5.0</v>
      </c>
      <c r="E51" s="48">
        <v>5.0</v>
      </c>
      <c r="F51" s="48">
        <v>1.0</v>
      </c>
      <c r="G51" s="28"/>
      <c r="H51" s="48"/>
      <c r="I51" s="48"/>
      <c r="J51" s="49"/>
      <c r="K51" s="28"/>
      <c r="L51" s="48"/>
      <c r="M51" s="28"/>
      <c r="N51" s="50"/>
      <c r="O51" s="51"/>
      <c r="P51" s="51"/>
      <c r="Q51" s="52"/>
      <c r="R51" s="54"/>
      <c r="S51" s="53"/>
      <c r="T51" s="52"/>
      <c r="U51" s="54"/>
      <c r="V51" s="53"/>
      <c r="W51" s="53"/>
    </row>
    <row r="52">
      <c r="A52" s="47">
        <v>45712.0</v>
      </c>
      <c r="B52" s="5"/>
      <c r="C52" s="48"/>
      <c r="D52" s="48">
        <v>5.0</v>
      </c>
      <c r="E52" s="48">
        <v>5.0</v>
      </c>
      <c r="F52" s="48">
        <v>2.0</v>
      </c>
      <c r="G52" s="28"/>
      <c r="H52" s="48"/>
      <c r="I52" s="48"/>
      <c r="J52" s="49"/>
      <c r="K52" s="28"/>
      <c r="L52" s="48"/>
      <c r="M52" s="28"/>
      <c r="N52" s="50"/>
      <c r="O52" s="51"/>
      <c r="P52" s="51"/>
      <c r="Q52" s="52"/>
      <c r="R52" s="54"/>
      <c r="S52" s="53"/>
      <c r="T52" s="52"/>
      <c r="U52" s="54"/>
      <c r="V52" s="53"/>
      <c r="W52" s="53"/>
    </row>
    <row r="53">
      <c r="A53" s="47">
        <v>45713.0</v>
      </c>
      <c r="B53" s="5"/>
      <c r="C53" s="48"/>
      <c r="D53" s="48"/>
      <c r="E53" s="48"/>
      <c r="F53" s="48"/>
      <c r="G53" s="28"/>
      <c r="H53" s="48"/>
      <c r="I53" s="48"/>
      <c r="J53" s="49"/>
      <c r="K53" s="28"/>
      <c r="L53" s="48"/>
      <c r="M53" s="28"/>
      <c r="N53" s="50"/>
      <c r="O53" s="51"/>
      <c r="P53" s="51"/>
      <c r="Q53" s="52"/>
      <c r="R53" s="54"/>
      <c r="S53" s="53"/>
      <c r="T53" s="52"/>
      <c r="U53" s="54"/>
      <c r="V53" s="53"/>
      <c r="W53" s="53"/>
    </row>
    <row r="54">
      <c r="A54" s="47">
        <v>45714.0</v>
      </c>
      <c r="B54" s="5"/>
      <c r="C54" s="48"/>
      <c r="D54" s="48"/>
      <c r="E54" s="48"/>
      <c r="F54" s="48"/>
      <c r="G54" s="28"/>
      <c r="H54" s="48"/>
      <c r="I54" s="48"/>
      <c r="J54" s="49"/>
      <c r="K54" s="28"/>
      <c r="L54" s="48"/>
      <c r="M54" s="28"/>
      <c r="N54" s="50"/>
      <c r="O54" s="51"/>
      <c r="P54" s="51"/>
      <c r="Q54" s="52"/>
      <c r="R54" s="54"/>
      <c r="S54" s="53"/>
      <c r="T54" s="52"/>
      <c r="U54" s="54"/>
      <c r="V54" s="53"/>
      <c r="W54" s="53"/>
    </row>
    <row r="55">
      <c r="A55" s="47">
        <v>45715.0</v>
      </c>
      <c r="B55" s="5"/>
      <c r="C55" s="48"/>
      <c r="D55" s="48"/>
      <c r="E55" s="48"/>
      <c r="F55" s="48"/>
      <c r="G55" s="28"/>
      <c r="H55" s="48"/>
      <c r="I55" s="48"/>
      <c r="J55" s="49"/>
      <c r="K55" s="28"/>
      <c r="L55" s="48"/>
      <c r="M55" s="28"/>
      <c r="N55" s="50"/>
      <c r="O55" s="51"/>
      <c r="P55" s="51"/>
      <c r="Q55" s="52"/>
      <c r="R55" s="54"/>
      <c r="S55" s="53"/>
      <c r="T55" s="52"/>
      <c r="U55" s="54"/>
      <c r="V55" s="53"/>
      <c r="W55" s="53"/>
    </row>
    <row r="56">
      <c r="A56" s="47">
        <v>45716.0</v>
      </c>
      <c r="B56" s="5"/>
      <c r="C56" s="48"/>
      <c r="D56" s="48"/>
      <c r="E56" s="48"/>
      <c r="F56" s="48"/>
      <c r="G56" s="28"/>
      <c r="H56" s="48"/>
      <c r="I56" s="48"/>
      <c r="J56" s="49"/>
      <c r="K56" s="28"/>
      <c r="L56" s="48"/>
      <c r="M56" s="28"/>
      <c r="N56" s="50"/>
      <c r="O56" s="51"/>
      <c r="P56" s="51"/>
      <c r="Q56" s="52"/>
      <c r="R56" s="54"/>
      <c r="S56" s="53"/>
      <c r="T56" s="52"/>
      <c r="U56" s="54"/>
      <c r="V56" s="53"/>
      <c r="W56" s="53"/>
    </row>
    <row r="57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8.5"/>
    <col customWidth="1" min="2" max="3" width="17.25"/>
    <col customWidth="1" min="4" max="4" width="20.88"/>
    <col customWidth="1" min="5" max="5" width="20.5"/>
    <col customWidth="1" min="6" max="16" width="17.25"/>
    <col customWidth="1" min="17" max="17" width="22.5"/>
    <col customWidth="1" min="18" max="18" width="30.0"/>
    <col customWidth="1" min="19" max="21" width="19.75"/>
    <col customWidth="1" min="22" max="22" width="25.13"/>
    <col customWidth="1" min="23" max="23" width="30.63"/>
  </cols>
  <sheetData>
    <row r="1">
      <c r="A1" s="1" t="s">
        <v>95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A2" s="34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A3" s="35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>
      <c r="A4" s="36" t="s">
        <v>58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>
      <c r="A6" s="37" t="s">
        <v>59</v>
      </c>
      <c r="B6" s="3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>
      <c r="A7" s="39" t="s">
        <v>60</v>
      </c>
      <c r="B7" s="40">
        <f>'Metas do Projeto'!D4</f>
        <v>20000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>
      <c r="A8" s="39" t="s">
        <v>61</v>
      </c>
      <c r="B8" s="41">
        <f>'Metas do Projeto'!D8</f>
        <v>720.7207207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>
      <c r="A9" s="39" t="s">
        <v>62</v>
      </c>
      <c r="B9" s="40">
        <f>'Metas do Projeto'!D5</f>
        <v>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>
      <c r="A10" s="39" t="s">
        <v>63</v>
      </c>
      <c r="B10" s="42">
        <v>45747.0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>
      <c r="A11" s="37" t="s">
        <v>64</v>
      </c>
      <c r="B11" s="4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>
      <c r="A12" s="39" t="s">
        <v>60</v>
      </c>
      <c r="B12" s="40">
        <f>SUM(B29:B59)</f>
        <v>6000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>
      <c r="A13" s="39" t="s">
        <v>65</v>
      </c>
      <c r="B13" s="41">
        <f>SUM(C29:C59)</f>
        <v>193.8791209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>
      <c r="A14" s="39" t="s">
        <v>19</v>
      </c>
      <c r="B14" s="41">
        <f>SUM(D29:D59)</f>
        <v>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9" t="s">
        <v>22</v>
      </c>
      <c r="B15" s="41">
        <f>SUM(E29:E59)</f>
        <v>105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9" t="s">
        <v>25</v>
      </c>
      <c r="B16" s="41">
        <f>SUM(F29:F59)</f>
        <v>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9" t="s">
        <v>66</v>
      </c>
      <c r="B17" s="40">
        <f>B12/B13</f>
        <v>30.94711784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>
      <c r="A18" s="37" t="s">
        <v>67</v>
      </c>
      <c r="B18" s="4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>
      <c r="A19" s="39" t="s">
        <v>68</v>
      </c>
      <c r="B19" s="40">
        <f>B7-B12</f>
        <v>14000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>
      <c r="A20" s="39" t="s">
        <v>69</v>
      </c>
      <c r="B20" s="9">
        <f>B10-TODAY()</f>
        <v>35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>
      <c r="A21" s="39" t="s">
        <v>70</v>
      </c>
      <c r="B21" s="41">
        <f>B8-B13</f>
        <v>526.8415998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>
      <c r="A22" s="39" t="s">
        <v>71</v>
      </c>
      <c r="B22" s="40">
        <f>B19/B21</f>
        <v>26.57345207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>
      <c r="A23" s="37" t="s">
        <v>72</v>
      </c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>
      <c r="A24" s="39" t="s">
        <v>73</v>
      </c>
      <c r="B24" s="40">
        <f>B19/B20</f>
        <v>400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>
      <c r="A25" s="39" t="s">
        <v>74</v>
      </c>
      <c r="B25" s="41">
        <f>B21/B20</f>
        <v>15.05261714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>
      <c r="A26" s="39" t="s">
        <v>75</v>
      </c>
      <c r="B26" s="40">
        <f>B24/B25</f>
        <v>26.57345207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>
      <c r="A28" s="3" t="s">
        <v>1</v>
      </c>
      <c r="B28" s="44" t="s">
        <v>14</v>
      </c>
      <c r="C28" s="45" t="s">
        <v>76</v>
      </c>
      <c r="D28" s="45" t="s">
        <v>19</v>
      </c>
      <c r="E28" s="45" t="s">
        <v>22</v>
      </c>
      <c r="F28" s="45" t="s">
        <v>77</v>
      </c>
      <c r="G28" s="46" t="s">
        <v>38</v>
      </c>
      <c r="H28" s="44" t="s">
        <v>78</v>
      </c>
      <c r="I28" s="44" t="s">
        <v>79</v>
      </c>
      <c r="J28" s="46" t="s">
        <v>80</v>
      </c>
      <c r="K28" s="46" t="s">
        <v>81</v>
      </c>
      <c r="L28" s="44" t="s">
        <v>82</v>
      </c>
      <c r="M28" s="46" t="s">
        <v>83</v>
      </c>
      <c r="N28" s="46" t="s">
        <v>84</v>
      </c>
      <c r="O28" s="44" t="s">
        <v>85</v>
      </c>
      <c r="P28" s="44" t="s">
        <v>86</v>
      </c>
      <c r="Q28" s="44" t="s">
        <v>87</v>
      </c>
      <c r="R28" s="46" t="s">
        <v>88</v>
      </c>
      <c r="S28" s="46" t="s">
        <v>89</v>
      </c>
      <c r="T28" s="44" t="s">
        <v>90</v>
      </c>
      <c r="U28" s="46" t="s">
        <v>91</v>
      </c>
      <c r="V28" s="46" t="s">
        <v>92</v>
      </c>
      <c r="W28" s="46" t="s">
        <v>93</v>
      </c>
    </row>
    <row r="29">
      <c r="A29" s="47">
        <v>45717.0</v>
      </c>
      <c r="B29" s="5">
        <v>250.0</v>
      </c>
      <c r="C29" s="48">
        <v>9.0</v>
      </c>
      <c r="D29" s="48">
        <v>3.0</v>
      </c>
      <c r="E29" s="48">
        <v>3.0</v>
      </c>
      <c r="F29" s="48">
        <v>1.0</v>
      </c>
      <c r="G29" s="28">
        <f t="shared" ref="G29:G52" si="1">B29/C29</f>
        <v>27.77777778</v>
      </c>
      <c r="H29" s="48">
        <v>150000.0</v>
      </c>
      <c r="I29" s="48">
        <v>232000.0</v>
      </c>
      <c r="J29" s="49">
        <f t="shared" ref="J29:J52" si="2">I29/H29</f>
        <v>1.546666667</v>
      </c>
      <c r="K29" s="28">
        <f t="shared" ref="K29:K52" si="3">B29/I29*1000</f>
        <v>1.077586207</v>
      </c>
      <c r="L29" s="48">
        <v>3500.0</v>
      </c>
      <c r="M29" s="28">
        <f t="shared" ref="M29:M52" si="4">B29/L29</f>
        <v>0.07142857143</v>
      </c>
      <c r="N29" s="50">
        <f t="shared" ref="N29:N52" si="5">L29/I29</f>
        <v>0.0150862069</v>
      </c>
      <c r="O29" s="51">
        <v>0.1358</v>
      </c>
      <c r="P29" s="51">
        <v>0.0427</v>
      </c>
      <c r="Q29" s="52">
        <v>3000.0</v>
      </c>
      <c r="R29" s="7">
        <f t="shared" ref="R29:R52" si="6">B29/Q29</f>
        <v>0.08333333333</v>
      </c>
      <c r="S29" s="53">
        <f t="shared" ref="S29:S52" si="7">Q29/L29</f>
        <v>0.8571428571</v>
      </c>
      <c r="T29" s="52">
        <v>180.0</v>
      </c>
      <c r="U29" s="7">
        <f t="shared" ref="U29:U52" si="8">B29/T29</f>
        <v>1.388888889</v>
      </c>
      <c r="V29" s="53">
        <f t="shared" ref="V29:V52" si="9">T29/Q29</f>
        <v>0.06</v>
      </c>
      <c r="W29" s="53">
        <f t="shared" ref="W29:W52" si="10">C29/T29</f>
        <v>0.05</v>
      </c>
    </row>
    <row r="30">
      <c r="A30" s="47">
        <v>45718.0</v>
      </c>
      <c r="B30" s="5">
        <v>250.0</v>
      </c>
      <c r="C30" s="48">
        <v>8.0</v>
      </c>
      <c r="D30" s="48">
        <v>4.0</v>
      </c>
      <c r="E30" s="48">
        <v>4.0</v>
      </c>
      <c r="F30" s="48">
        <v>4.0</v>
      </c>
      <c r="G30" s="28">
        <f t="shared" si="1"/>
        <v>31.25</v>
      </c>
      <c r="H30" s="48">
        <v>150000.0</v>
      </c>
      <c r="I30" s="48">
        <v>232000.0</v>
      </c>
      <c r="J30" s="49">
        <f t="shared" si="2"/>
        <v>1.546666667</v>
      </c>
      <c r="K30" s="28">
        <f t="shared" si="3"/>
        <v>1.077586207</v>
      </c>
      <c r="L30" s="48">
        <v>3500.0</v>
      </c>
      <c r="M30" s="28">
        <f t="shared" si="4"/>
        <v>0.07142857143</v>
      </c>
      <c r="N30" s="50">
        <f t="shared" si="5"/>
        <v>0.0150862069</v>
      </c>
      <c r="O30" s="51">
        <v>0.1358</v>
      </c>
      <c r="P30" s="51">
        <v>0.0427</v>
      </c>
      <c r="Q30" s="52">
        <v>3000.0</v>
      </c>
      <c r="R30" s="7">
        <f t="shared" si="6"/>
        <v>0.08333333333</v>
      </c>
      <c r="S30" s="53">
        <f t="shared" si="7"/>
        <v>0.8571428571</v>
      </c>
      <c r="T30" s="52">
        <v>180.0</v>
      </c>
      <c r="U30" s="7">
        <f t="shared" si="8"/>
        <v>1.388888889</v>
      </c>
      <c r="V30" s="53">
        <f t="shared" si="9"/>
        <v>0.06</v>
      </c>
      <c r="W30" s="53">
        <f t="shared" si="10"/>
        <v>0.04444444444</v>
      </c>
    </row>
    <row r="31">
      <c r="A31" s="47">
        <v>45719.0</v>
      </c>
      <c r="B31" s="5">
        <v>250.0</v>
      </c>
      <c r="C31" s="48">
        <v>11.0</v>
      </c>
      <c r="D31" s="48">
        <v>5.0</v>
      </c>
      <c r="E31" s="48">
        <v>5.0</v>
      </c>
      <c r="F31" s="48">
        <v>2.0</v>
      </c>
      <c r="G31" s="28">
        <f t="shared" si="1"/>
        <v>22.72727273</v>
      </c>
      <c r="H31" s="48">
        <v>150000.0</v>
      </c>
      <c r="I31" s="48">
        <v>232000.0</v>
      </c>
      <c r="J31" s="49">
        <f t="shared" si="2"/>
        <v>1.546666667</v>
      </c>
      <c r="K31" s="28">
        <f t="shared" si="3"/>
        <v>1.077586207</v>
      </c>
      <c r="L31" s="48">
        <v>3500.0</v>
      </c>
      <c r="M31" s="28">
        <f t="shared" si="4"/>
        <v>0.07142857143</v>
      </c>
      <c r="N31" s="50">
        <f t="shared" si="5"/>
        <v>0.0150862069</v>
      </c>
      <c r="O31" s="51">
        <v>0.1358</v>
      </c>
      <c r="P31" s="51">
        <v>0.0427</v>
      </c>
      <c r="Q31" s="52">
        <v>3000.0</v>
      </c>
      <c r="R31" s="7">
        <f t="shared" si="6"/>
        <v>0.08333333333</v>
      </c>
      <c r="S31" s="53">
        <f t="shared" si="7"/>
        <v>0.8571428571</v>
      </c>
      <c r="T31" s="52">
        <v>180.0</v>
      </c>
      <c r="U31" s="7">
        <f t="shared" si="8"/>
        <v>1.388888889</v>
      </c>
      <c r="V31" s="53">
        <f t="shared" si="9"/>
        <v>0.06</v>
      </c>
      <c r="W31" s="53">
        <f t="shared" si="10"/>
        <v>0.06111111111</v>
      </c>
    </row>
    <row r="32">
      <c r="A32" s="47">
        <v>45720.0</v>
      </c>
      <c r="B32" s="5">
        <v>250.0</v>
      </c>
      <c r="C32" s="48">
        <v>13.0</v>
      </c>
      <c r="D32" s="48">
        <v>5.0</v>
      </c>
      <c r="E32" s="48">
        <v>5.0</v>
      </c>
      <c r="F32" s="48">
        <v>5.0</v>
      </c>
      <c r="G32" s="28">
        <f t="shared" si="1"/>
        <v>19.23076923</v>
      </c>
      <c r="H32" s="48">
        <v>150000.0</v>
      </c>
      <c r="I32" s="48">
        <v>232000.0</v>
      </c>
      <c r="J32" s="49">
        <f t="shared" si="2"/>
        <v>1.546666667</v>
      </c>
      <c r="K32" s="28">
        <f t="shared" si="3"/>
        <v>1.077586207</v>
      </c>
      <c r="L32" s="48">
        <v>3500.0</v>
      </c>
      <c r="M32" s="28">
        <f t="shared" si="4"/>
        <v>0.07142857143</v>
      </c>
      <c r="N32" s="50">
        <f t="shared" si="5"/>
        <v>0.0150862069</v>
      </c>
      <c r="O32" s="51">
        <v>0.1358</v>
      </c>
      <c r="P32" s="51">
        <v>0.0427</v>
      </c>
      <c r="Q32" s="52">
        <v>3000.0</v>
      </c>
      <c r="R32" s="7">
        <f t="shared" si="6"/>
        <v>0.08333333333</v>
      </c>
      <c r="S32" s="53">
        <f t="shared" si="7"/>
        <v>0.8571428571</v>
      </c>
      <c r="T32" s="52">
        <v>180.0</v>
      </c>
      <c r="U32" s="7">
        <f t="shared" si="8"/>
        <v>1.388888889</v>
      </c>
      <c r="V32" s="53">
        <f t="shared" si="9"/>
        <v>0.06</v>
      </c>
      <c r="W32" s="53">
        <f t="shared" si="10"/>
        <v>0.07222222222</v>
      </c>
    </row>
    <row r="33">
      <c r="A33" s="47">
        <v>45721.0</v>
      </c>
      <c r="B33" s="5">
        <v>250.0</v>
      </c>
      <c r="C33" s="48">
        <v>4.0</v>
      </c>
      <c r="D33" s="48">
        <v>5.0</v>
      </c>
      <c r="E33" s="48">
        <v>5.0</v>
      </c>
      <c r="F33" s="48">
        <v>1.0</v>
      </c>
      <c r="G33" s="28">
        <f t="shared" si="1"/>
        <v>62.5</v>
      </c>
      <c r="H33" s="48">
        <v>150000.0</v>
      </c>
      <c r="I33" s="48">
        <v>232000.0</v>
      </c>
      <c r="J33" s="49">
        <f t="shared" si="2"/>
        <v>1.546666667</v>
      </c>
      <c r="K33" s="28">
        <f t="shared" si="3"/>
        <v>1.077586207</v>
      </c>
      <c r="L33" s="48">
        <v>3500.0</v>
      </c>
      <c r="M33" s="28">
        <f t="shared" si="4"/>
        <v>0.07142857143</v>
      </c>
      <c r="N33" s="50">
        <f t="shared" si="5"/>
        <v>0.0150862069</v>
      </c>
      <c r="O33" s="51">
        <v>0.1358</v>
      </c>
      <c r="P33" s="51">
        <v>0.0427</v>
      </c>
      <c r="Q33" s="52">
        <v>3000.0</v>
      </c>
      <c r="R33" s="7">
        <f t="shared" si="6"/>
        <v>0.08333333333</v>
      </c>
      <c r="S33" s="53">
        <f t="shared" si="7"/>
        <v>0.8571428571</v>
      </c>
      <c r="T33" s="52">
        <v>180.0</v>
      </c>
      <c r="U33" s="7">
        <f t="shared" si="8"/>
        <v>1.388888889</v>
      </c>
      <c r="V33" s="53">
        <f t="shared" si="9"/>
        <v>0.06</v>
      </c>
      <c r="W33" s="53">
        <f t="shared" si="10"/>
        <v>0.02222222222</v>
      </c>
    </row>
    <row r="34">
      <c r="A34" s="47">
        <v>45722.0</v>
      </c>
      <c r="B34" s="5">
        <v>250.0</v>
      </c>
      <c r="C34" s="48">
        <v>5.0</v>
      </c>
      <c r="D34" s="48">
        <v>3.0</v>
      </c>
      <c r="E34" s="48">
        <v>3.0</v>
      </c>
      <c r="F34" s="48">
        <v>1.0</v>
      </c>
      <c r="G34" s="28">
        <f t="shared" si="1"/>
        <v>50</v>
      </c>
      <c r="H34" s="48">
        <v>150000.0</v>
      </c>
      <c r="I34" s="48">
        <v>232000.0</v>
      </c>
      <c r="J34" s="49">
        <f t="shared" si="2"/>
        <v>1.546666667</v>
      </c>
      <c r="K34" s="28">
        <f t="shared" si="3"/>
        <v>1.077586207</v>
      </c>
      <c r="L34" s="48">
        <v>3500.0</v>
      </c>
      <c r="M34" s="28">
        <f t="shared" si="4"/>
        <v>0.07142857143</v>
      </c>
      <c r="N34" s="50">
        <f t="shared" si="5"/>
        <v>0.0150862069</v>
      </c>
      <c r="O34" s="51">
        <v>0.1358</v>
      </c>
      <c r="P34" s="51">
        <v>0.0427</v>
      </c>
      <c r="Q34" s="52">
        <v>3000.0</v>
      </c>
      <c r="R34" s="7">
        <f t="shared" si="6"/>
        <v>0.08333333333</v>
      </c>
      <c r="S34" s="53">
        <f t="shared" si="7"/>
        <v>0.8571428571</v>
      </c>
      <c r="T34" s="52">
        <v>180.0</v>
      </c>
      <c r="U34" s="7">
        <f t="shared" si="8"/>
        <v>1.388888889</v>
      </c>
      <c r="V34" s="53">
        <f t="shared" si="9"/>
        <v>0.06</v>
      </c>
      <c r="W34" s="53">
        <f t="shared" si="10"/>
        <v>0.02777777778</v>
      </c>
    </row>
    <row r="35">
      <c r="A35" s="47">
        <v>45723.0</v>
      </c>
      <c r="B35" s="5">
        <v>250.0</v>
      </c>
      <c r="C35" s="48">
        <v>9.0</v>
      </c>
      <c r="D35" s="48">
        <v>4.0</v>
      </c>
      <c r="E35" s="48">
        <v>4.0</v>
      </c>
      <c r="F35" s="48">
        <v>2.0</v>
      </c>
      <c r="G35" s="28">
        <f t="shared" si="1"/>
        <v>27.77777778</v>
      </c>
      <c r="H35" s="48">
        <v>150000.0</v>
      </c>
      <c r="I35" s="48">
        <v>232000.0</v>
      </c>
      <c r="J35" s="49">
        <f t="shared" si="2"/>
        <v>1.546666667</v>
      </c>
      <c r="K35" s="28">
        <f t="shared" si="3"/>
        <v>1.077586207</v>
      </c>
      <c r="L35" s="48">
        <v>3500.0</v>
      </c>
      <c r="M35" s="28">
        <f t="shared" si="4"/>
        <v>0.07142857143</v>
      </c>
      <c r="N35" s="50">
        <f t="shared" si="5"/>
        <v>0.0150862069</v>
      </c>
      <c r="O35" s="51">
        <v>0.1358</v>
      </c>
      <c r="P35" s="51">
        <v>0.0427</v>
      </c>
      <c r="Q35" s="52">
        <v>3000.0</v>
      </c>
      <c r="R35" s="7">
        <f t="shared" si="6"/>
        <v>0.08333333333</v>
      </c>
      <c r="S35" s="53">
        <f t="shared" si="7"/>
        <v>0.8571428571</v>
      </c>
      <c r="T35" s="52">
        <v>180.0</v>
      </c>
      <c r="U35" s="7">
        <f t="shared" si="8"/>
        <v>1.388888889</v>
      </c>
      <c r="V35" s="53">
        <f t="shared" si="9"/>
        <v>0.06</v>
      </c>
      <c r="W35" s="53">
        <f t="shared" si="10"/>
        <v>0.05</v>
      </c>
    </row>
    <row r="36">
      <c r="A36" s="47">
        <v>45724.0</v>
      </c>
      <c r="B36" s="5">
        <v>250.0</v>
      </c>
      <c r="C36" s="48">
        <v>10.0</v>
      </c>
      <c r="D36" s="48">
        <v>5.0</v>
      </c>
      <c r="E36" s="48">
        <v>5.0</v>
      </c>
      <c r="F36" s="48">
        <v>2.0</v>
      </c>
      <c r="G36" s="28">
        <f t="shared" si="1"/>
        <v>25</v>
      </c>
      <c r="H36" s="48">
        <v>150000.0</v>
      </c>
      <c r="I36" s="48">
        <v>232000.0</v>
      </c>
      <c r="J36" s="49">
        <f t="shared" si="2"/>
        <v>1.546666667</v>
      </c>
      <c r="K36" s="28">
        <f t="shared" si="3"/>
        <v>1.077586207</v>
      </c>
      <c r="L36" s="48">
        <v>3500.0</v>
      </c>
      <c r="M36" s="28">
        <f t="shared" si="4"/>
        <v>0.07142857143</v>
      </c>
      <c r="N36" s="50">
        <f t="shared" si="5"/>
        <v>0.0150862069</v>
      </c>
      <c r="O36" s="51">
        <v>0.1358</v>
      </c>
      <c r="P36" s="51">
        <v>0.0427</v>
      </c>
      <c r="Q36" s="52">
        <v>3000.0</v>
      </c>
      <c r="R36" s="7">
        <f t="shared" si="6"/>
        <v>0.08333333333</v>
      </c>
      <c r="S36" s="53">
        <f t="shared" si="7"/>
        <v>0.8571428571</v>
      </c>
      <c r="T36" s="52">
        <v>180.0</v>
      </c>
      <c r="U36" s="7">
        <f t="shared" si="8"/>
        <v>1.388888889</v>
      </c>
      <c r="V36" s="53">
        <f t="shared" si="9"/>
        <v>0.06</v>
      </c>
      <c r="W36" s="53">
        <f t="shared" si="10"/>
        <v>0.05555555556</v>
      </c>
    </row>
    <row r="37">
      <c r="A37" s="47">
        <v>45725.0</v>
      </c>
      <c r="B37" s="5">
        <v>250.0</v>
      </c>
      <c r="C37" s="48">
        <v>15.0</v>
      </c>
      <c r="D37" s="48">
        <v>5.0</v>
      </c>
      <c r="E37" s="48">
        <v>5.0</v>
      </c>
      <c r="F37" s="48">
        <v>3.0</v>
      </c>
      <c r="G37" s="28">
        <f t="shared" si="1"/>
        <v>16.66666667</v>
      </c>
      <c r="H37" s="48">
        <v>150000.0</v>
      </c>
      <c r="I37" s="48">
        <v>232000.0</v>
      </c>
      <c r="J37" s="49">
        <f t="shared" si="2"/>
        <v>1.546666667</v>
      </c>
      <c r="K37" s="28">
        <f t="shared" si="3"/>
        <v>1.077586207</v>
      </c>
      <c r="L37" s="48">
        <v>3500.0</v>
      </c>
      <c r="M37" s="28">
        <f t="shared" si="4"/>
        <v>0.07142857143</v>
      </c>
      <c r="N37" s="50">
        <f t="shared" si="5"/>
        <v>0.0150862069</v>
      </c>
      <c r="O37" s="51">
        <v>0.1358</v>
      </c>
      <c r="P37" s="51">
        <v>0.0427</v>
      </c>
      <c r="Q37" s="52">
        <v>3000.0</v>
      </c>
      <c r="R37" s="7">
        <f t="shared" si="6"/>
        <v>0.08333333333</v>
      </c>
      <c r="S37" s="53">
        <f t="shared" si="7"/>
        <v>0.8571428571</v>
      </c>
      <c r="T37" s="52">
        <v>180.0</v>
      </c>
      <c r="U37" s="7">
        <f t="shared" si="8"/>
        <v>1.388888889</v>
      </c>
      <c r="V37" s="53">
        <f t="shared" si="9"/>
        <v>0.06</v>
      </c>
      <c r="W37" s="53">
        <f t="shared" si="10"/>
        <v>0.08333333333</v>
      </c>
    </row>
    <row r="38">
      <c r="A38" s="47">
        <v>45726.0</v>
      </c>
      <c r="B38" s="5">
        <v>250.0</v>
      </c>
      <c r="C38" s="48">
        <v>8.0</v>
      </c>
      <c r="D38" s="48">
        <v>5.0</v>
      </c>
      <c r="E38" s="48">
        <v>5.0</v>
      </c>
      <c r="F38" s="48">
        <v>1.0</v>
      </c>
      <c r="G38" s="28">
        <f t="shared" si="1"/>
        <v>31.25</v>
      </c>
      <c r="H38" s="48">
        <v>150000.0</v>
      </c>
      <c r="I38" s="48">
        <v>232000.0</v>
      </c>
      <c r="J38" s="49">
        <f t="shared" si="2"/>
        <v>1.546666667</v>
      </c>
      <c r="K38" s="28">
        <f t="shared" si="3"/>
        <v>1.077586207</v>
      </c>
      <c r="L38" s="48">
        <v>3500.0</v>
      </c>
      <c r="M38" s="28">
        <f t="shared" si="4"/>
        <v>0.07142857143</v>
      </c>
      <c r="N38" s="50">
        <f t="shared" si="5"/>
        <v>0.0150862069</v>
      </c>
      <c r="O38" s="51">
        <v>0.1358</v>
      </c>
      <c r="P38" s="51">
        <v>0.0427</v>
      </c>
      <c r="Q38" s="52">
        <v>3000.0</v>
      </c>
      <c r="R38" s="7">
        <f t="shared" si="6"/>
        <v>0.08333333333</v>
      </c>
      <c r="S38" s="53">
        <f t="shared" si="7"/>
        <v>0.8571428571</v>
      </c>
      <c r="T38" s="52">
        <v>180.0</v>
      </c>
      <c r="U38" s="7">
        <f t="shared" si="8"/>
        <v>1.388888889</v>
      </c>
      <c r="V38" s="53">
        <f t="shared" si="9"/>
        <v>0.06</v>
      </c>
      <c r="W38" s="53">
        <f t="shared" si="10"/>
        <v>0.04444444444</v>
      </c>
    </row>
    <row r="39">
      <c r="A39" s="47">
        <v>45727.0</v>
      </c>
      <c r="B39" s="5">
        <v>250.0</v>
      </c>
      <c r="C39" s="48">
        <v>11.0</v>
      </c>
      <c r="D39" s="48">
        <v>3.0</v>
      </c>
      <c r="E39" s="48">
        <v>3.0</v>
      </c>
      <c r="F39" s="48">
        <v>4.0</v>
      </c>
      <c r="G39" s="28">
        <f t="shared" si="1"/>
        <v>22.72727273</v>
      </c>
      <c r="H39" s="48">
        <v>150000.0</v>
      </c>
      <c r="I39" s="48">
        <v>232000.0</v>
      </c>
      <c r="J39" s="49">
        <f t="shared" si="2"/>
        <v>1.546666667</v>
      </c>
      <c r="K39" s="28">
        <f t="shared" si="3"/>
        <v>1.077586207</v>
      </c>
      <c r="L39" s="48">
        <v>3500.0</v>
      </c>
      <c r="M39" s="28">
        <f t="shared" si="4"/>
        <v>0.07142857143</v>
      </c>
      <c r="N39" s="50">
        <f t="shared" si="5"/>
        <v>0.0150862069</v>
      </c>
      <c r="O39" s="51">
        <v>0.1358</v>
      </c>
      <c r="P39" s="51">
        <v>0.0427</v>
      </c>
      <c r="Q39" s="52">
        <v>3000.0</v>
      </c>
      <c r="R39" s="7">
        <f t="shared" si="6"/>
        <v>0.08333333333</v>
      </c>
      <c r="S39" s="53">
        <f t="shared" si="7"/>
        <v>0.8571428571</v>
      </c>
      <c r="T39" s="52">
        <v>180.0</v>
      </c>
      <c r="U39" s="7">
        <f t="shared" si="8"/>
        <v>1.388888889</v>
      </c>
      <c r="V39" s="53">
        <f t="shared" si="9"/>
        <v>0.06</v>
      </c>
      <c r="W39" s="53">
        <f t="shared" si="10"/>
        <v>0.06111111111</v>
      </c>
    </row>
    <row r="40">
      <c r="A40" s="47">
        <v>45728.0</v>
      </c>
      <c r="B40" s="5">
        <v>250.0</v>
      </c>
      <c r="C40" s="48">
        <v>4.0</v>
      </c>
      <c r="D40" s="48">
        <v>4.0</v>
      </c>
      <c r="E40" s="48">
        <v>4.0</v>
      </c>
      <c r="F40" s="48">
        <v>2.0</v>
      </c>
      <c r="G40" s="28">
        <f t="shared" si="1"/>
        <v>62.5</v>
      </c>
      <c r="H40" s="48">
        <v>150000.0</v>
      </c>
      <c r="I40" s="48">
        <v>232000.0</v>
      </c>
      <c r="J40" s="49">
        <f t="shared" si="2"/>
        <v>1.546666667</v>
      </c>
      <c r="K40" s="28">
        <f t="shared" si="3"/>
        <v>1.077586207</v>
      </c>
      <c r="L40" s="48">
        <v>3500.0</v>
      </c>
      <c r="M40" s="28">
        <f t="shared" si="4"/>
        <v>0.07142857143</v>
      </c>
      <c r="N40" s="50">
        <f t="shared" si="5"/>
        <v>0.0150862069</v>
      </c>
      <c r="O40" s="51">
        <v>0.1358</v>
      </c>
      <c r="P40" s="51">
        <v>0.0427</v>
      </c>
      <c r="Q40" s="52">
        <v>3000.0</v>
      </c>
      <c r="R40" s="7">
        <f t="shared" si="6"/>
        <v>0.08333333333</v>
      </c>
      <c r="S40" s="53">
        <f t="shared" si="7"/>
        <v>0.8571428571</v>
      </c>
      <c r="T40" s="52">
        <v>180.0</v>
      </c>
      <c r="U40" s="7">
        <f t="shared" si="8"/>
        <v>1.388888889</v>
      </c>
      <c r="V40" s="53">
        <f t="shared" si="9"/>
        <v>0.06</v>
      </c>
      <c r="W40" s="53">
        <f t="shared" si="10"/>
        <v>0.02222222222</v>
      </c>
    </row>
    <row r="41">
      <c r="A41" s="47">
        <v>45729.0</v>
      </c>
      <c r="B41" s="5">
        <v>250.0</v>
      </c>
      <c r="C41" s="48">
        <v>3.0</v>
      </c>
      <c r="D41" s="48">
        <v>5.0</v>
      </c>
      <c r="E41" s="48">
        <v>5.0</v>
      </c>
      <c r="F41" s="48">
        <v>5.0</v>
      </c>
      <c r="G41" s="28">
        <f t="shared" si="1"/>
        <v>83.33333333</v>
      </c>
      <c r="H41" s="48">
        <v>150000.0</v>
      </c>
      <c r="I41" s="48">
        <v>232000.0</v>
      </c>
      <c r="J41" s="49">
        <f t="shared" si="2"/>
        <v>1.546666667</v>
      </c>
      <c r="K41" s="28">
        <f t="shared" si="3"/>
        <v>1.077586207</v>
      </c>
      <c r="L41" s="48">
        <v>3500.0</v>
      </c>
      <c r="M41" s="28">
        <f t="shared" si="4"/>
        <v>0.07142857143</v>
      </c>
      <c r="N41" s="50">
        <f t="shared" si="5"/>
        <v>0.0150862069</v>
      </c>
      <c r="O41" s="51">
        <v>0.1358</v>
      </c>
      <c r="P41" s="51">
        <v>0.0427</v>
      </c>
      <c r="Q41" s="52">
        <v>3000.0</v>
      </c>
      <c r="R41" s="7">
        <f t="shared" si="6"/>
        <v>0.08333333333</v>
      </c>
      <c r="S41" s="53">
        <f t="shared" si="7"/>
        <v>0.8571428571</v>
      </c>
      <c r="T41" s="52">
        <v>180.0</v>
      </c>
      <c r="U41" s="7">
        <f t="shared" si="8"/>
        <v>1.388888889</v>
      </c>
      <c r="V41" s="53">
        <f t="shared" si="9"/>
        <v>0.06</v>
      </c>
      <c r="W41" s="53">
        <f t="shared" si="10"/>
        <v>0.01666666667</v>
      </c>
    </row>
    <row r="42">
      <c r="A42" s="47">
        <v>45730.0</v>
      </c>
      <c r="B42" s="5">
        <v>250.0</v>
      </c>
      <c r="C42" s="48">
        <v>8.0</v>
      </c>
      <c r="D42" s="48">
        <v>5.0</v>
      </c>
      <c r="E42" s="48">
        <v>5.0</v>
      </c>
      <c r="F42" s="48">
        <v>1.0</v>
      </c>
      <c r="G42" s="28">
        <f t="shared" si="1"/>
        <v>31.25</v>
      </c>
      <c r="H42" s="48">
        <v>150000.0</v>
      </c>
      <c r="I42" s="48">
        <v>232000.0</v>
      </c>
      <c r="J42" s="49">
        <f t="shared" si="2"/>
        <v>1.546666667</v>
      </c>
      <c r="K42" s="28">
        <f t="shared" si="3"/>
        <v>1.077586207</v>
      </c>
      <c r="L42" s="48">
        <v>3500.0</v>
      </c>
      <c r="M42" s="28">
        <f t="shared" si="4"/>
        <v>0.07142857143</v>
      </c>
      <c r="N42" s="50">
        <f t="shared" si="5"/>
        <v>0.0150862069</v>
      </c>
      <c r="O42" s="51">
        <v>0.1358</v>
      </c>
      <c r="P42" s="51">
        <v>0.0427</v>
      </c>
      <c r="Q42" s="52">
        <v>3000.0</v>
      </c>
      <c r="R42" s="7">
        <f t="shared" si="6"/>
        <v>0.08333333333</v>
      </c>
      <c r="S42" s="53">
        <f t="shared" si="7"/>
        <v>0.8571428571</v>
      </c>
      <c r="T42" s="52">
        <v>180.0</v>
      </c>
      <c r="U42" s="7">
        <f t="shared" si="8"/>
        <v>1.388888889</v>
      </c>
      <c r="V42" s="53">
        <f t="shared" si="9"/>
        <v>0.06</v>
      </c>
      <c r="W42" s="53">
        <f t="shared" si="10"/>
        <v>0.04444444444</v>
      </c>
    </row>
    <row r="43">
      <c r="A43" s="47">
        <v>45731.0</v>
      </c>
      <c r="B43" s="5">
        <v>250.0</v>
      </c>
      <c r="C43" s="48">
        <v>6.87912087912087</v>
      </c>
      <c r="D43" s="48">
        <v>5.0</v>
      </c>
      <c r="E43" s="48">
        <v>5.0</v>
      </c>
      <c r="F43" s="48">
        <v>1.0</v>
      </c>
      <c r="G43" s="28">
        <f t="shared" si="1"/>
        <v>36.34185304</v>
      </c>
      <c r="H43" s="48">
        <v>150000.0</v>
      </c>
      <c r="I43" s="48">
        <v>232000.0</v>
      </c>
      <c r="J43" s="49">
        <f t="shared" si="2"/>
        <v>1.546666667</v>
      </c>
      <c r="K43" s="28">
        <f t="shared" si="3"/>
        <v>1.077586207</v>
      </c>
      <c r="L43" s="48">
        <v>3500.0</v>
      </c>
      <c r="M43" s="28">
        <f t="shared" si="4"/>
        <v>0.07142857143</v>
      </c>
      <c r="N43" s="50">
        <f t="shared" si="5"/>
        <v>0.0150862069</v>
      </c>
      <c r="O43" s="51">
        <v>0.1358</v>
      </c>
      <c r="P43" s="51">
        <v>0.0427</v>
      </c>
      <c r="Q43" s="52">
        <v>3000.0</v>
      </c>
      <c r="R43" s="7">
        <f t="shared" si="6"/>
        <v>0.08333333333</v>
      </c>
      <c r="S43" s="53">
        <f t="shared" si="7"/>
        <v>0.8571428571</v>
      </c>
      <c r="T43" s="52">
        <v>180.0</v>
      </c>
      <c r="U43" s="7">
        <f t="shared" si="8"/>
        <v>1.388888889</v>
      </c>
      <c r="V43" s="53">
        <f t="shared" si="9"/>
        <v>0.06</v>
      </c>
      <c r="W43" s="53">
        <f t="shared" si="10"/>
        <v>0.03821733822</v>
      </c>
    </row>
    <row r="44">
      <c r="A44" s="47">
        <v>45732.0</v>
      </c>
      <c r="B44" s="5">
        <v>250.0</v>
      </c>
      <c r="C44" s="48">
        <v>4.0</v>
      </c>
      <c r="D44" s="48">
        <v>3.0</v>
      </c>
      <c r="E44" s="48">
        <v>3.0</v>
      </c>
      <c r="F44" s="48">
        <v>2.0</v>
      </c>
      <c r="G44" s="28">
        <f t="shared" si="1"/>
        <v>62.5</v>
      </c>
      <c r="H44" s="48">
        <v>150000.0</v>
      </c>
      <c r="I44" s="48">
        <v>232000.0</v>
      </c>
      <c r="J44" s="49">
        <f t="shared" si="2"/>
        <v>1.546666667</v>
      </c>
      <c r="K44" s="28">
        <f t="shared" si="3"/>
        <v>1.077586207</v>
      </c>
      <c r="L44" s="48">
        <v>3500.0</v>
      </c>
      <c r="M44" s="28">
        <f t="shared" si="4"/>
        <v>0.07142857143</v>
      </c>
      <c r="N44" s="50">
        <f t="shared" si="5"/>
        <v>0.0150862069</v>
      </c>
      <c r="O44" s="51">
        <v>0.1358</v>
      </c>
      <c r="P44" s="51">
        <v>0.0427</v>
      </c>
      <c r="Q44" s="52">
        <v>3000.0</v>
      </c>
      <c r="R44" s="7">
        <f t="shared" si="6"/>
        <v>0.08333333333</v>
      </c>
      <c r="S44" s="53">
        <f t="shared" si="7"/>
        <v>0.8571428571</v>
      </c>
      <c r="T44" s="52">
        <v>180.0</v>
      </c>
      <c r="U44" s="7">
        <f t="shared" si="8"/>
        <v>1.388888889</v>
      </c>
      <c r="V44" s="53">
        <f t="shared" si="9"/>
        <v>0.06</v>
      </c>
      <c r="W44" s="53">
        <f t="shared" si="10"/>
        <v>0.02222222222</v>
      </c>
    </row>
    <row r="45">
      <c r="A45" s="47">
        <v>45733.0</v>
      </c>
      <c r="B45" s="5">
        <v>250.0</v>
      </c>
      <c r="C45" s="48">
        <v>9.0</v>
      </c>
      <c r="D45" s="48">
        <v>4.0</v>
      </c>
      <c r="E45" s="48">
        <v>4.0</v>
      </c>
      <c r="F45" s="48">
        <v>2.0</v>
      </c>
      <c r="G45" s="28">
        <f t="shared" si="1"/>
        <v>27.77777778</v>
      </c>
      <c r="H45" s="48">
        <v>150000.0</v>
      </c>
      <c r="I45" s="48">
        <v>232000.0</v>
      </c>
      <c r="J45" s="49">
        <f t="shared" si="2"/>
        <v>1.546666667</v>
      </c>
      <c r="K45" s="28">
        <f t="shared" si="3"/>
        <v>1.077586207</v>
      </c>
      <c r="L45" s="48">
        <v>3500.0</v>
      </c>
      <c r="M45" s="28">
        <f t="shared" si="4"/>
        <v>0.07142857143</v>
      </c>
      <c r="N45" s="50">
        <f t="shared" si="5"/>
        <v>0.0150862069</v>
      </c>
      <c r="O45" s="51">
        <v>0.1358</v>
      </c>
      <c r="P45" s="51">
        <v>0.0427</v>
      </c>
      <c r="Q45" s="52">
        <v>3000.0</v>
      </c>
      <c r="R45" s="7">
        <f t="shared" si="6"/>
        <v>0.08333333333</v>
      </c>
      <c r="S45" s="53">
        <f t="shared" si="7"/>
        <v>0.8571428571</v>
      </c>
      <c r="T45" s="52">
        <v>180.0</v>
      </c>
      <c r="U45" s="7">
        <f t="shared" si="8"/>
        <v>1.388888889</v>
      </c>
      <c r="V45" s="53">
        <f t="shared" si="9"/>
        <v>0.06</v>
      </c>
      <c r="W45" s="53">
        <f t="shared" si="10"/>
        <v>0.05</v>
      </c>
    </row>
    <row r="46">
      <c r="A46" s="47">
        <v>45734.0</v>
      </c>
      <c r="B46" s="5">
        <v>250.0</v>
      </c>
      <c r="C46" s="48">
        <v>14.0</v>
      </c>
      <c r="D46" s="48">
        <v>5.0</v>
      </c>
      <c r="E46" s="48">
        <v>5.0</v>
      </c>
      <c r="F46" s="48">
        <v>1.0</v>
      </c>
      <c r="G46" s="28">
        <f t="shared" si="1"/>
        <v>17.85714286</v>
      </c>
      <c r="H46" s="48">
        <v>150000.0</v>
      </c>
      <c r="I46" s="48">
        <v>232000.0</v>
      </c>
      <c r="J46" s="49">
        <f t="shared" si="2"/>
        <v>1.546666667</v>
      </c>
      <c r="K46" s="28">
        <f t="shared" si="3"/>
        <v>1.077586207</v>
      </c>
      <c r="L46" s="48">
        <v>3500.0</v>
      </c>
      <c r="M46" s="28">
        <f t="shared" si="4"/>
        <v>0.07142857143</v>
      </c>
      <c r="N46" s="50">
        <f t="shared" si="5"/>
        <v>0.0150862069</v>
      </c>
      <c r="O46" s="51">
        <v>0.1358</v>
      </c>
      <c r="P46" s="51">
        <v>0.0427</v>
      </c>
      <c r="Q46" s="52">
        <v>3000.0</v>
      </c>
      <c r="R46" s="7">
        <f t="shared" si="6"/>
        <v>0.08333333333</v>
      </c>
      <c r="S46" s="53">
        <f t="shared" si="7"/>
        <v>0.8571428571</v>
      </c>
      <c r="T46" s="52">
        <v>180.0</v>
      </c>
      <c r="U46" s="7">
        <f t="shared" si="8"/>
        <v>1.388888889</v>
      </c>
      <c r="V46" s="53">
        <f t="shared" si="9"/>
        <v>0.06</v>
      </c>
      <c r="W46" s="53">
        <f t="shared" si="10"/>
        <v>0.07777777778</v>
      </c>
    </row>
    <row r="47">
      <c r="A47" s="47">
        <v>45735.0</v>
      </c>
      <c r="B47" s="5">
        <v>250.0</v>
      </c>
      <c r="C47" s="48">
        <v>18.0</v>
      </c>
      <c r="D47" s="48">
        <v>3.0</v>
      </c>
      <c r="E47" s="48">
        <v>3.0</v>
      </c>
      <c r="F47" s="48">
        <v>4.0</v>
      </c>
      <c r="G47" s="28">
        <f t="shared" si="1"/>
        <v>13.88888889</v>
      </c>
      <c r="H47" s="48">
        <v>150000.0</v>
      </c>
      <c r="I47" s="48">
        <v>232000.0</v>
      </c>
      <c r="J47" s="49">
        <f t="shared" si="2"/>
        <v>1.546666667</v>
      </c>
      <c r="K47" s="28">
        <f t="shared" si="3"/>
        <v>1.077586207</v>
      </c>
      <c r="L47" s="48">
        <v>3500.0</v>
      </c>
      <c r="M47" s="28">
        <f t="shared" si="4"/>
        <v>0.07142857143</v>
      </c>
      <c r="N47" s="50">
        <f t="shared" si="5"/>
        <v>0.0150862069</v>
      </c>
      <c r="O47" s="51">
        <v>0.1358</v>
      </c>
      <c r="P47" s="51">
        <v>0.0427</v>
      </c>
      <c r="Q47" s="52">
        <v>3000.0</v>
      </c>
      <c r="R47" s="7">
        <f t="shared" si="6"/>
        <v>0.08333333333</v>
      </c>
      <c r="S47" s="53">
        <f t="shared" si="7"/>
        <v>0.8571428571</v>
      </c>
      <c r="T47" s="52">
        <v>180.0</v>
      </c>
      <c r="U47" s="7">
        <f t="shared" si="8"/>
        <v>1.388888889</v>
      </c>
      <c r="V47" s="53">
        <f t="shared" si="9"/>
        <v>0.06</v>
      </c>
      <c r="W47" s="53">
        <f t="shared" si="10"/>
        <v>0.1</v>
      </c>
    </row>
    <row r="48">
      <c r="A48" s="47">
        <v>45736.0</v>
      </c>
      <c r="B48" s="5">
        <v>250.0</v>
      </c>
      <c r="C48" s="48">
        <v>1.0</v>
      </c>
      <c r="D48" s="48">
        <v>4.0</v>
      </c>
      <c r="E48" s="48">
        <v>4.0</v>
      </c>
      <c r="F48" s="48">
        <v>2.0</v>
      </c>
      <c r="G48" s="28">
        <f t="shared" si="1"/>
        <v>250</v>
      </c>
      <c r="H48" s="48">
        <v>150000.0</v>
      </c>
      <c r="I48" s="48">
        <v>232000.0</v>
      </c>
      <c r="J48" s="49">
        <f t="shared" si="2"/>
        <v>1.546666667</v>
      </c>
      <c r="K48" s="28">
        <f t="shared" si="3"/>
        <v>1.077586207</v>
      </c>
      <c r="L48" s="48">
        <v>3500.0</v>
      </c>
      <c r="M48" s="28">
        <f t="shared" si="4"/>
        <v>0.07142857143</v>
      </c>
      <c r="N48" s="50">
        <f t="shared" si="5"/>
        <v>0.0150862069</v>
      </c>
      <c r="O48" s="51">
        <v>0.1358</v>
      </c>
      <c r="P48" s="51">
        <v>0.0427</v>
      </c>
      <c r="Q48" s="52">
        <v>3000.0</v>
      </c>
      <c r="R48" s="7">
        <f t="shared" si="6"/>
        <v>0.08333333333</v>
      </c>
      <c r="S48" s="53">
        <f t="shared" si="7"/>
        <v>0.8571428571</v>
      </c>
      <c r="T48" s="52">
        <v>180.0</v>
      </c>
      <c r="U48" s="7">
        <f t="shared" si="8"/>
        <v>1.388888889</v>
      </c>
      <c r="V48" s="53">
        <f t="shared" si="9"/>
        <v>0.06</v>
      </c>
      <c r="W48" s="53">
        <f t="shared" si="10"/>
        <v>0.005555555556</v>
      </c>
    </row>
    <row r="49">
      <c r="A49" s="47">
        <v>45737.0</v>
      </c>
      <c r="B49" s="5">
        <v>250.0</v>
      </c>
      <c r="C49" s="48">
        <v>2.0</v>
      </c>
      <c r="D49" s="48">
        <v>5.0</v>
      </c>
      <c r="E49" s="48">
        <v>5.0</v>
      </c>
      <c r="F49" s="48">
        <v>5.0</v>
      </c>
      <c r="G49" s="28">
        <f t="shared" si="1"/>
        <v>125</v>
      </c>
      <c r="H49" s="48">
        <v>150000.0</v>
      </c>
      <c r="I49" s="48">
        <v>232000.0</v>
      </c>
      <c r="J49" s="49">
        <f t="shared" si="2"/>
        <v>1.546666667</v>
      </c>
      <c r="K49" s="28">
        <f t="shared" si="3"/>
        <v>1.077586207</v>
      </c>
      <c r="L49" s="48">
        <v>3500.0</v>
      </c>
      <c r="M49" s="28">
        <f t="shared" si="4"/>
        <v>0.07142857143</v>
      </c>
      <c r="N49" s="50">
        <f t="shared" si="5"/>
        <v>0.0150862069</v>
      </c>
      <c r="O49" s="51">
        <v>0.1358</v>
      </c>
      <c r="P49" s="51">
        <v>0.0427</v>
      </c>
      <c r="Q49" s="52">
        <v>3000.0</v>
      </c>
      <c r="R49" s="7">
        <f t="shared" si="6"/>
        <v>0.08333333333</v>
      </c>
      <c r="S49" s="53">
        <f t="shared" si="7"/>
        <v>0.8571428571</v>
      </c>
      <c r="T49" s="52">
        <v>180.0</v>
      </c>
      <c r="U49" s="7">
        <f t="shared" si="8"/>
        <v>1.388888889</v>
      </c>
      <c r="V49" s="53">
        <f t="shared" si="9"/>
        <v>0.06</v>
      </c>
      <c r="W49" s="53">
        <f t="shared" si="10"/>
        <v>0.01111111111</v>
      </c>
    </row>
    <row r="50">
      <c r="A50" s="47">
        <v>45738.0</v>
      </c>
      <c r="B50" s="5">
        <v>250.0</v>
      </c>
      <c r="C50" s="48">
        <v>5.0</v>
      </c>
      <c r="D50" s="48">
        <v>5.0</v>
      </c>
      <c r="E50" s="48">
        <v>5.0</v>
      </c>
      <c r="F50" s="48">
        <v>1.0</v>
      </c>
      <c r="G50" s="28">
        <f t="shared" si="1"/>
        <v>50</v>
      </c>
      <c r="H50" s="48">
        <v>150000.0</v>
      </c>
      <c r="I50" s="48">
        <v>232000.0</v>
      </c>
      <c r="J50" s="49">
        <f t="shared" si="2"/>
        <v>1.546666667</v>
      </c>
      <c r="K50" s="28">
        <f t="shared" si="3"/>
        <v>1.077586207</v>
      </c>
      <c r="L50" s="48">
        <v>3500.0</v>
      </c>
      <c r="M50" s="28">
        <f t="shared" si="4"/>
        <v>0.07142857143</v>
      </c>
      <c r="N50" s="50">
        <f t="shared" si="5"/>
        <v>0.0150862069</v>
      </c>
      <c r="O50" s="51">
        <v>0.1358</v>
      </c>
      <c r="P50" s="51">
        <v>0.0427</v>
      </c>
      <c r="Q50" s="52">
        <v>3000.0</v>
      </c>
      <c r="R50" s="7">
        <f t="shared" si="6"/>
        <v>0.08333333333</v>
      </c>
      <c r="S50" s="53">
        <f t="shared" si="7"/>
        <v>0.8571428571</v>
      </c>
      <c r="T50" s="52">
        <v>180.0</v>
      </c>
      <c r="U50" s="7">
        <f t="shared" si="8"/>
        <v>1.388888889</v>
      </c>
      <c r="V50" s="53">
        <f t="shared" si="9"/>
        <v>0.06</v>
      </c>
      <c r="W50" s="53">
        <f t="shared" si="10"/>
        <v>0.02777777778</v>
      </c>
    </row>
    <row r="51">
      <c r="A51" s="47">
        <v>45739.0</v>
      </c>
      <c r="B51" s="5">
        <v>250.0</v>
      </c>
      <c r="C51" s="48">
        <v>7.0</v>
      </c>
      <c r="D51" s="48">
        <v>5.0</v>
      </c>
      <c r="E51" s="48">
        <v>5.0</v>
      </c>
      <c r="F51" s="48">
        <v>1.0</v>
      </c>
      <c r="G51" s="28">
        <f t="shared" si="1"/>
        <v>35.71428571</v>
      </c>
      <c r="H51" s="48">
        <v>150000.0</v>
      </c>
      <c r="I51" s="48">
        <v>232000.0</v>
      </c>
      <c r="J51" s="49">
        <f t="shared" si="2"/>
        <v>1.546666667</v>
      </c>
      <c r="K51" s="28">
        <f t="shared" si="3"/>
        <v>1.077586207</v>
      </c>
      <c r="L51" s="48">
        <v>3500.0</v>
      </c>
      <c r="M51" s="28">
        <f t="shared" si="4"/>
        <v>0.07142857143</v>
      </c>
      <c r="N51" s="50">
        <f t="shared" si="5"/>
        <v>0.0150862069</v>
      </c>
      <c r="O51" s="51">
        <v>0.1358</v>
      </c>
      <c r="P51" s="51">
        <v>0.0427</v>
      </c>
      <c r="Q51" s="52">
        <v>3000.0</v>
      </c>
      <c r="R51" s="7">
        <f t="shared" si="6"/>
        <v>0.08333333333</v>
      </c>
      <c r="S51" s="53">
        <f t="shared" si="7"/>
        <v>0.8571428571</v>
      </c>
      <c r="T51" s="52">
        <v>180.0</v>
      </c>
      <c r="U51" s="7">
        <f t="shared" si="8"/>
        <v>1.388888889</v>
      </c>
      <c r="V51" s="53">
        <f t="shared" si="9"/>
        <v>0.06</v>
      </c>
      <c r="W51" s="53">
        <f t="shared" si="10"/>
        <v>0.03888888889</v>
      </c>
    </row>
    <row r="52">
      <c r="A52" s="47">
        <v>45740.0</v>
      </c>
      <c r="B52" s="5">
        <v>250.0</v>
      </c>
      <c r="C52" s="48">
        <v>9.0</v>
      </c>
      <c r="D52" s="48">
        <v>5.0</v>
      </c>
      <c r="E52" s="48">
        <v>5.0</v>
      </c>
      <c r="F52" s="48">
        <v>2.0</v>
      </c>
      <c r="G52" s="28">
        <f t="shared" si="1"/>
        <v>27.77777778</v>
      </c>
      <c r="H52" s="48">
        <v>150000.0</v>
      </c>
      <c r="I52" s="48">
        <v>232000.0</v>
      </c>
      <c r="J52" s="49">
        <f t="shared" si="2"/>
        <v>1.546666667</v>
      </c>
      <c r="K52" s="28">
        <f t="shared" si="3"/>
        <v>1.077586207</v>
      </c>
      <c r="L52" s="48">
        <v>3500.0</v>
      </c>
      <c r="M52" s="28">
        <f t="shared" si="4"/>
        <v>0.07142857143</v>
      </c>
      <c r="N52" s="50">
        <f t="shared" si="5"/>
        <v>0.0150862069</v>
      </c>
      <c r="O52" s="51">
        <v>0.1358</v>
      </c>
      <c r="P52" s="51">
        <v>0.0427</v>
      </c>
      <c r="Q52" s="52">
        <v>3000.0</v>
      </c>
      <c r="R52" s="7">
        <f t="shared" si="6"/>
        <v>0.08333333333</v>
      </c>
      <c r="S52" s="53">
        <f t="shared" si="7"/>
        <v>0.8571428571</v>
      </c>
      <c r="T52" s="52">
        <v>180.0</v>
      </c>
      <c r="U52" s="7">
        <f t="shared" si="8"/>
        <v>1.388888889</v>
      </c>
      <c r="V52" s="53">
        <f t="shared" si="9"/>
        <v>0.06</v>
      </c>
      <c r="W52" s="53">
        <f t="shared" si="10"/>
        <v>0.05</v>
      </c>
    </row>
    <row r="53">
      <c r="A53" s="47">
        <v>45741.0</v>
      </c>
      <c r="B53" s="5"/>
      <c r="C53" s="48"/>
      <c r="D53" s="48"/>
      <c r="E53" s="48"/>
      <c r="F53" s="48"/>
      <c r="G53" s="28"/>
      <c r="H53" s="48"/>
      <c r="I53" s="48"/>
      <c r="J53" s="49"/>
      <c r="K53" s="28"/>
      <c r="L53" s="48"/>
      <c r="M53" s="28"/>
      <c r="N53" s="50"/>
      <c r="O53" s="51"/>
      <c r="P53" s="51"/>
      <c r="Q53" s="52"/>
      <c r="R53" s="54"/>
      <c r="S53" s="53"/>
      <c r="T53" s="52"/>
      <c r="U53" s="54"/>
      <c r="V53" s="53"/>
      <c r="W53" s="53"/>
    </row>
    <row r="54">
      <c r="A54" s="47">
        <v>45742.0</v>
      </c>
      <c r="B54" s="5"/>
      <c r="C54" s="48"/>
      <c r="D54" s="48"/>
      <c r="E54" s="48"/>
      <c r="F54" s="48"/>
      <c r="G54" s="28"/>
      <c r="H54" s="48"/>
      <c r="I54" s="48"/>
      <c r="J54" s="49"/>
      <c r="K54" s="28"/>
      <c r="L54" s="48"/>
      <c r="M54" s="28"/>
      <c r="N54" s="50"/>
      <c r="O54" s="51"/>
      <c r="P54" s="51"/>
      <c r="Q54" s="52"/>
      <c r="R54" s="54"/>
      <c r="S54" s="53"/>
      <c r="T54" s="52"/>
      <c r="U54" s="54"/>
      <c r="V54" s="53"/>
      <c r="W54" s="53"/>
    </row>
    <row r="55">
      <c r="A55" s="47">
        <v>45743.0</v>
      </c>
      <c r="B55" s="5"/>
      <c r="C55" s="48"/>
      <c r="D55" s="48"/>
      <c r="E55" s="48"/>
      <c r="F55" s="48"/>
      <c r="G55" s="28"/>
      <c r="H55" s="48"/>
      <c r="I55" s="48"/>
      <c r="J55" s="49"/>
      <c r="K55" s="28"/>
      <c r="L55" s="48"/>
      <c r="M55" s="28"/>
      <c r="N55" s="50"/>
      <c r="O55" s="51"/>
      <c r="P55" s="51"/>
      <c r="Q55" s="52"/>
      <c r="R55" s="54"/>
      <c r="S55" s="53"/>
      <c r="T55" s="52"/>
      <c r="U55" s="54"/>
      <c r="V55" s="53"/>
      <c r="W55" s="53"/>
    </row>
    <row r="56">
      <c r="A56" s="47">
        <v>45744.0</v>
      </c>
      <c r="B56" s="5"/>
      <c r="C56" s="48"/>
      <c r="D56" s="48"/>
      <c r="E56" s="48"/>
      <c r="F56" s="48"/>
      <c r="G56" s="28"/>
      <c r="H56" s="48"/>
      <c r="I56" s="48"/>
      <c r="J56" s="49"/>
      <c r="K56" s="28"/>
      <c r="L56" s="48"/>
      <c r="M56" s="28"/>
      <c r="N56" s="50"/>
      <c r="O56" s="51"/>
      <c r="P56" s="51"/>
      <c r="Q56" s="52"/>
      <c r="R56" s="54"/>
      <c r="S56" s="53"/>
      <c r="T56" s="52"/>
      <c r="U56" s="54"/>
      <c r="V56" s="53"/>
      <c r="W56" s="53"/>
    </row>
    <row r="57">
      <c r="A57" s="47">
        <v>45745.0</v>
      </c>
      <c r="B57" s="5"/>
      <c r="C57" s="48"/>
      <c r="D57" s="48"/>
      <c r="E57" s="48"/>
      <c r="F57" s="48"/>
      <c r="G57" s="28"/>
      <c r="H57" s="48"/>
      <c r="I57" s="48"/>
      <c r="J57" s="49"/>
      <c r="K57" s="28"/>
      <c r="L57" s="48"/>
      <c r="M57" s="28"/>
      <c r="N57" s="50"/>
      <c r="O57" s="51"/>
      <c r="P57" s="51"/>
      <c r="Q57" s="52"/>
      <c r="R57" s="54"/>
      <c r="S57" s="53"/>
      <c r="T57" s="52"/>
      <c r="U57" s="54"/>
      <c r="V57" s="53"/>
      <c r="W57" s="53"/>
    </row>
    <row r="58">
      <c r="A58" s="47">
        <v>45746.0</v>
      </c>
      <c r="B58" s="5"/>
      <c r="C58" s="48"/>
      <c r="D58" s="48"/>
      <c r="E58" s="48"/>
      <c r="F58" s="48"/>
      <c r="G58" s="28"/>
      <c r="H58" s="48"/>
      <c r="I58" s="48"/>
      <c r="J58" s="49"/>
      <c r="K58" s="28"/>
      <c r="L58" s="48"/>
      <c r="M58" s="28"/>
      <c r="N58" s="50"/>
      <c r="O58" s="51"/>
      <c r="P58" s="51"/>
      <c r="Q58" s="52"/>
      <c r="R58" s="54"/>
      <c r="S58" s="53"/>
      <c r="T58" s="52"/>
      <c r="U58" s="54"/>
      <c r="V58" s="53"/>
      <c r="W58" s="53"/>
    </row>
    <row r="59">
      <c r="A59" s="47">
        <v>45747.0</v>
      </c>
      <c r="B59" s="5"/>
      <c r="C59" s="48"/>
      <c r="D59" s="48"/>
      <c r="E59" s="48"/>
      <c r="F59" s="48"/>
      <c r="G59" s="28"/>
      <c r="H59" s="48"/>
      <c r="I59" s="48"/>
      <c r="J59" s="49"/>
      <c r="K59" s="28"/>
      <c r="L59" s="48"/>
      <c r="M59" s="28"/>
      <c r="N59" s="50"/>
      <c r="O59" s="51"/>
      <c r="P59" s="51"/>
      <c r="Q59" s="52"/>
      <c r="R59" s="54"/>
      <c r="S59" s="53"/>
      <c r="T59" s="52"/>
      <c r="U59" s="54"/>
      <c r="V59" s="53"/>
      <c r="W59" s="53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7.0"/>
    <col customWidth="1" min="2" max="3" width="17.25"/>
    <col customWidth="1" min="4" max="4" width="20.88"/>
    <col customWidth="1" min="5" max="5" width="20.5"/>
    <col customWidth="1" min="6" max="16" width="17.25"/>
    <col customWidth="1" min="17" max="17" width="22.5"/>
    <col customWidth="1" min="18" max="18" width="30.0"/>
    <col customWidth="1" min="19" max="21" width="19.75"/>
    <col customWidth="1" min="22" max="22" width="25.13"/>
    <col customWidth="1" min="23" max="23" width="30.63"/>
  </cols>
  <sheetData>
    <row r="1">
      <c r="A1" s="1" t="s">
        <v>96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A2" s="34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A3" s="35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>
      <c r="A4" s="36" t="s">
        <v>58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>
      <c r="A6" s="37" t="s">
        <v>59</v>
      </c>
      <c r="B6" s="3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>
      <c r="A7" s="39" t="s">
        <v>60</v>
      </c>
      <c r="B7" s="40">
        <f>'Metas do Projeto'!E4</f>
        <v>20000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>
      <c r="A8" s="39" t="s">
        <v>61</v>
      </c>
      <c r="B8" s="41">
        <f>'Metas do Projeto'!E8</f>
        <v>720.7207207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>
      <c r="A9" s="39" t="s">
        <v>62</v>
      </c>
      <c r="B9" s="40">
        <f>'Metas do Projeto'!E5</f>
        <v>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>
      <c r="A10" s="39" t="s">
        <v>63</v>
      </c>
      <c r="B10" s="42">
        <v>45777.0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>
      <c r="A11" s="37" t="s">
        <v>64</v>
      </c>
      <c r="B11" s="4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>
      <c r="A12" s="39" t="s">
        <v>60</v>
      </c>
      <c r="B12" s="40">
        <f>SUM(B29:B58)</f>
        <v>6000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>
      <c r="A13" s="39" t="s">
        <v>65</v>
      </c>
      <c r="B13" s="41">
        <f>SUM(C29:C58)</f>
        <v>193.8791209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>
      <c r="A14" s="39" t="s">
        <v>19</v>
      </c>
      <c r="B14" s="41">
        <f>SUM(D29:D58)</f>
        <v>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9" t="s">
        <v>22</v>
      </c>
      <c r="B15" s="41">
        <f>SUM(E29:E58)</f>
        <v>105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9" t="s">
        <v>25</v>
      </c>
      <c r="B16" s="41">
        <f>SUM(F29:F58)</f>
        <v>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9" t="s">
        <v>66</v>
      </c>
      <c r="B17" s="40">
        <f>B12/B13</f>
        <v>30.94711784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>
      <c r="A18" s="37" t="s">
        <v>67</v>
      </c>
      <c r="B18" s="4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>
      <c r="A19" s="39" t="s">
        <v>68</v>
      </c>
      <c r="B19" s="40">
        <f>B7-B12</f>
        <v>14000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>
      <c r="A20" s="39" t="s">
        <v>69</v>
      </c>
      <c r="B20" s="9">
        <f>B10-TODAY()</f>
        <v>65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>
      <c r="A21" s="39" t="s">
        <v>70</v>
      </c>
      <c r="B21" s="41">
        <f>B8-B13</f>
        <v>526.8415998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>
      <c r="A22" s="39" t="s">
        <v>71</v>
      </c>
      <c r="B22" s="40">
        <f>B19/B21</f>
        <v>26.57345207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>
      <c r="A23" s="37" t="s">
        <v>72</v>
      </c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>
      <c r="A24" s="39" t="s">
        <v>73</v>
      </c>
      <c r="B24" s="40">
        <f>B19/B20</f>
        <v>215.3846154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>
      <c r="A25" s="39" t="s">
        <v>74</v>
      </c>
      <c r="B25" s="41">
        <f>B21/B20</f>
        <v>8.105255382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>
      <c r="A26" s="39" t="s">
        <v>75</v>
      </c>
      <c r="B26" s="40">
        <f>B24/B25</f>
        <v>26.57345207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>
      <c r="A28" s="3" t="s">
        <v>1</v>
      </c>
      <c r="B28" s="44" t="s">
        <v>14</v>
      </c>
      <c r="C28" s="45" t="s">
        <v>76</v>
      </c>
      <c r="D28" s="45" t="s">
        <v>19</v>
      </c>
      <c r="E28" s="45" t="s">
        <v>22</v>
      </c>
      <c r="F28" s="45" t="s">
        <v>77</v>
      </c>
      <c r="G28" s="46" t="s">
        <v>38</v>
      </c>
      <c r="H28" s="44" t="s">
        <v>78</v>
      </c>
      <c r="I28" s="44" t="s">
        <v>79</v>
      </c>
      <c r="J28" s="46" t="s">
        <v>80</v>
      </c>
      <c r="K28" s="46" t="s">
        <v>81</v>
      </c>
      <c r="L28" s="44" t="s">
        <v>82</v>
      </c>
      <c r="M28" s="46" t="s">
        <v>83</v>
      </c>
      <c r="N28" s="46" t="s">
        <v>84</v>
      </c>
      <c r="O28" s="44" t="s">
        <v>85</v>
      </c>
      <c r="P28" s="44" t="s">
        <v>86</v>
      </c>
      <c r="Q28" s="44" t="s">
        <v>87</v>
      </c>
      <c r="R28" s="46" t="s">
        <v>88</v>
      </c>
      <c r="S28" s="46" t="s">
        <v>89</v>
      </c>
      <c r="T28" s="44" t="s">
        <v>90</v>
      </c>
      <c r="U28" s="46" t="s">
        <v>91</v>
      </c>
      <c r="V28" s="46" t="s">
        <v>92</v>
      </c>
      <c r="W28" s="46" t="s">
        <v>93</v>
      </c>
    </row>
    <row r="29">
      <c r="A29" s="47">
        <v>45748.0</v>
      </c>
      <c r="B29" s="5">
        <v>250.0</v>
      </c>
      <c r="C29" s="48">
        <v>9.0</v>
      </c>
      <c r="D29" s="48">
        <v>3.0</v>
      </c>
      <c r="E29" s="48">
        <v>3.0</v>
      </c>
      <c r="F29" s="48">
        <v>1.0</v>
      </c>
      <c r="G29" s="28">
        <f t="shared" ref="G29:G52" si="1">B29/C29</f>
        <v>27.77777778</v>
      </c>
      <c r="H29" s="48">
        <v>150000.0</v>
      </c>
      <c r="I29" s="48">
        <v>232000.0</v>
      </c>
      <c r="J29" s="49">
        <f t="shared" ref="J29:J52" si="2">I29/H29</f>
        <v>1.546666667</v>
      </c>
      <c r="K29" s="28">
        <f t="shared" ref="K29:K52" si="3">B29/I29*1000</f>
        <v>1.077586207</v>
      </c>
      <c r="L29" s="48">
        <v>3500.0</v>
      </c>
      <c r="M29" s="28">
        <f t="shared" ref="M29:M52" si="4">B29/L29</f>
        <v>0.07142857143</v>
      </c>
      <c r="N29" s="50">
        <f t="shared" ref="N29:N52" si="5">L29/I29</f>
        <v>0.0150862069</v>
      </c>
      <c r="O29" s="51">
        <v>0.1358</v>
      </c>
      <c r="P29" s="51">
        <v>0.0427</v>
      </c>
      <c r="Q29" s="52">
        <v>3000.0</v>
      </c>
      <c r="R29" s="7">
        <f t="shared" ref="R29:R52" si="6">B29/Q29</f>
        <v>0.08333333333</v>
      </c>
      <c r="S29" s="53">
        <f t="shared" ref="S29:S52" si="7">Q29/L29</f>
        <v>0.8571428571</v>
      </c>
      <c r="T29" s="52">
        <v>180.0</v>
      </c>
      <c r="U29" s="7">
        <f t="shared" ref="U29:U52" si="8">B29/T29</f>
        <v>1.388888889</v>
      </c>
      <c r="V29" s="53">
        <f t="shared" ref="V29:V52" si="9">T29/Q29</f>
        <v>0.06</v>
      </c>
      <c r="W29" s="53">
        <f t="shared" ref="W29:W52" si="10">C29/T29</f>
        <v>0.05</v>
      </c>
    </row>
    <row r="30">
      <c r="A30" s="47">
        <v>45749.0</v>
      </c>
      <c r="B30" s="5">
        <v>250.0</v>
      </c>
      <c r="C30" s="48">
        <v>8.0</v>
      </c>
      <c r="D30" s="48">
        <v>4.0</v>
      </c>
      <c r="E30" s="48">
        <v>4.0</v>
      </c>
      <c r="F30" s="48">
        <v>4.0</v>
      </c>
      <c r="G30" s="28">
        <f t="shared" si="1"/>
        <v>31.25</v>
      </c>
      <c r="H30" s="48">
        <v>150000.0</v>
      </c>
      <c r="I30" s="48">
        <v>232000.0</v>
      </c>
      <c r="J30" s="49">
        <f t="shared" si="2"/>
        <v>1.546666667</v>
      </c>
      <c r="K30" s="28">
        <f t="shared" si="3"/>
        <v>1.077586207</v>
      </c>
      <c r="L30" s="48">
        <v>3500.0</v>
      </c>
      <c r="M30" s="28">
        <f t="shared" si="4"/>
        <v>0.07142857143</v>
      </c>
      <c r="N30" s="50">
        <f t="shared" si="5"/>
        <v>0.0150862069</v>
      </c>
      <c r="O30" s="51">
        <v>0.1358</v>
      </c>
      <c r="P30" s="51">
        <v>0.0427</v>
      </c>
      <c r="Q30" s="52">
        <v>3000.0</v>
      </c>
      <c r="R30" s="7">
        <f t="shared" si="6"/>
        <v>0.08333333333</v>
      </c>
      <c r="S30" s="53">
        <f t="shared" si="7"/>
        <v>0.8571428571</v>
      </c>
      <c r="T30" s="52">
        <v>180.0</v>
      </c>
      <c r="U30" s="7">
        <f t="shared" si="8"/>
        <v>1.388888889</v>
      </c>
      <c r="V30" s="53">
        <f t="shared" si="9"/>
        <v>0.06</v>
      </c>
      <c r="W30" s="53">
        <f t="shared" si="10"/>
        <v>0.04444444444</v>
      </c>
    </row>
    <row r="31">
      <c r="A31" s="47">
        <v>45750.0</v>
      </c>
      <c r="B31" s="5">
        <v>250.0</v>
      </c>
      <c r="C31" s="48">
        <v>11.0</v>
      </c>
      <c r="D31" s="48">
        <v>5.0</v>
      </c>
      <c r="E31" s="48">
        <v>5.0</v>
      </c>
      <c r="F31" s="48">
        <v>2.0</v>
      </c>
      <c r="G31" s="28">
        <f t="shared" si="1"/>
        <v>22.72727273</v>
      </c>
      <c r="H31" s="48">
        <v>150000.0</v>
      </c>
      <c r="I31" s="48">
        <v>232000.0</v>
      </c>
      <c r="J31" s="49">
        <f t="shared" si="2"/>
        <v>1.546666667</v>
      </c>
      <c r="K31" s="28">
        <f t="shared" si="3"/>
        <v>1.077586207</v>
      </c>
      <c r="L31" s="48">
        <v>3500.0</v>
      </c>
      <c r="M31" s="28">
        <f t="shared" si="4"/>
        <v>0.07142857143</v>
      </c>
      <c r="N31" s="50">
        <f t="shared" si="5"/>
        <v>0.0150862069</v>
      </c>
      <c r="O31" s="51">
        <v>0.1358</v>
      </c>
      <c r="P31" s="51">
        <v>0.0427</v>
      </c>
      <c r="Q31" s="52">
        <v>3000.0</v>
      </c>
      <c r="R31" s="7">
        <f t="shared" si="6"/>
        <v>0.08333333333</v>
      </c>
      <c r="S31" s="53">
        <f t="shared" si="7"/>
        <v>0.8571428571</v>
      </c>
      <c r="T31" s="52">
        <v>180.0</v>
      </c>
      <c r="U31" s="7">
        <f t="shared" si="8"/>
        <v>1.388888889</v>
      </c>
      <c r="V31" s="53">
        <f t="shared" si="9"/>
        <v>0.06</v>
      </c>
      <c r="W31" s="53">
        <f t="shared" si="10"/>
        <v>0.06111111111</v>
      </c>
    </row>
    <row r="32">
      <c r="A32" s="47">
        <v>45751.0</v>
      </c>
      <c r="B32" s="5">
        <v>250.0</v>
      </c>
      <c r="C32" s="48">
        <v>13.0</v>
      </c>
      <c r="D32" s="48">
        <v>5.0</v>
      </c>
      <c r="E32" s="48">
        <v>5.0</v>
      </c>
      <c r="F32" s="48">
        <v>5.0</v>
      </c>
      <c r="G32" s="28">
        <f t="shared" si="1"/>
        <v>19.23076923</v>
      </c>
      <c r="H32" s="48">
        <v>150000.0</v>
      </c>
      <c r="I32" s="48">
        <v>232000.0</v>
      </c>
      <c r="J32" s="49">
        <f t="shared" si="2"/>
        <v>1.546666667</v>
      </c>
      <c r="K32" s="28">
        <f t="shared" si="3"/>
        <v>1.077586207</v>
      </c>
      <c r="L32" s="48">
        <v>3500.0</v>
      </c>
      <c r="M32" s="28">
        <f t="shared" si="4"/>
        <v>0.07142857143</v>
      </c>
      <c r="N32" s="50">
        <f t="shared" si="5"/>
        <v>0.0150862069</v>
      </c>
      <c r="O32" s="51">
        <v>0.1358</v>
      </c>
      <c r="P32" s="51">
        <v>0.0427</v>
      </c>
      <c r="Q32" s="52">
        <v>3000.0</v>
      </c>
      <c r="R32" s="7">
        <f t="shared" si="6"/>
        <v>0.08333333333</v>
      </c>
      <c r="S32" s="53">
        <f t="shared" si="7"/>
        <v>0.8571428571</v>
      </c>
      <c r="T32" s="52">
        <v>180.0</v>
      </c>
      <c r="U32" s="7">
        <f t="shared" si="8"/>
        <v>1.388888889</v>
      </c>
      <c r="V32" s="53">
        <f t="shared" si="9"/>
        <v>0.06</v>
      </c>
      <c r="W32" s="53">
        <f t="shared" si="10"/>
        <v>0.07222222222</v>
      </c>
    </row>
    <row r="33">
      <c r="A33" s="47">
        <v>45752.0</v>
      </c>
      <c r="B33" s="5">
        <v>250.0</v>
      </c>
      <c r="C33" s="48">
        <v>4.0</v>
      </c>
      <c r="D33" s="48">
        <v>5.0</v>
      </c>
      <c r="E33" s="48">
        <v>5.0</v>
      </c>
      <c r="F33" s="48">
        <v>1.0</v>
      </c>
      <c r="G33" s="28">
        <f t="shared" si="1"/>
        <v>62.5</v>
      </c>
      <c r="H33" s="48">
        <v>150000.0</v>
      </c>
      <c r="I33" s="48">
        <v>232000.0</v>
      </c>
      <c r="J33" s="49">
        <f t="shared" si="2"/>
        <v>1.546666667</v>
      </c>
      <c r="K33" s="28">
        <f t="shared" si="3"/>
        <v>1.077586207</v>
      </c>
      <c r="L33" s="48">
        <v>3500.0</v>
      </c>
      <c r="M33" s="28">
        <f t="shared" si="4"/>
        <v>0.07142857143</v>
      </c>
      <c r="N33" s="50">
        <f t="shared" si="5"/>
        <v>0.0150862069</v>
      </c>
      <c r="O33" s="51">
        <v>0.1358</v>
      </c>
      <c r="P33" s="51">
        <v>0.0427</v>
      </c>
      <c r="Q33" s="52">
        <v>3000.0</v>
      </c>
      <c r="R33" s="7">
        <f t="shared" si="6"/>
        <v>0.08333333333</v>
      </c>
      <c r="S33" s="53">
        <f t="shared" si="7"/>
        <v>0.8571428571</v>
      </c>
      <c r="T33" s="52">
        <v>180.0</v>
      </c>
      <c r="U33" s="7">
        <f t="shared" si="8"/>
        <v>1.388888889</v>
      </c>
      <c r="V33" s="53">
        <f t="shared" si="9"/>
        <v>0.06</v>
      </c>
      <c r="W33" s="53">
        <f t="shared" si="10"/>
        <v>0.02222222222</v>
      </c>
    </row>
    <row r="34">
      <c r="A34" s="47">
        <v>45753.0</v>
      </c>
      <c r="B34" s="5">
        <v>250.0</v>
      </c>
      <c r="C34" s="48">
        <v>5.0</v>
      </c>
      <c r="D34" s="48">
        <v>3.0</v>
      </c>
      <c r="E34" s="48">
        <v>3.0</v>
      </c>
      <c r="F34" s="48">
        <v>1.0</v>
      </c>
      <c r="G34" s="28">
        <f t="shared" si="1"/>
        <v>50</v>
      </c>
      <c r="H34" s="48">
        <v>150000.0</v>
      </c>
      <c r="I34" s="48">
        <v>232000.0</v>
      </c>
      <c r="J34" s="49">
        <f t="shared" si="2"/>
        <v>1.546666667</v>
      </c>
      <c r="K34" s="28">
        <f t="shared" si="3"/>
        <v>1.077586207</v>
      </c>
      <c r="L34" s="48">
        <v>3500.0</v>
      </c>
      <c r="M34" s="28">
        <f t="shared" si="4"/>
        <v>0.07142857143</v>
      </c>
      <c r="N34" s="50">
        <f t="shared" si="5"/>
        <v>0.0150862069</v>
      </c>
      <c r="O34" s="51">
        <v>0.1358</v>
      </c>
      <c r="P34" s="51">
        <v>0.0427</v>
      </c>
      <c r="Q34" s="52">
        <v>3000.0</v>
      </c>
      <c r="R34" s="7">
        <f t="shared" si="6"/>
        <v>0.08333333333</v>
      </c>
      <c r="S34" s="53">
        <f t="shared" si="7"/>
        <v>0.8571428571</v>
      </c>
      <c r="T34" s="52">
        <v>180.0</v>
      </c>
      <c r="U34" s="7">
        <f t="shared" si="8"/>
        <v>1.388888889</v>
      </c>
      <c r="V34" s="53">
        <f t="shared" si="9"/>
        <v>0.06</v>
      </c>
      <c r="W34" s="53">
        <f t="shared" si="10"/>
        <v>0.02777777778</v>
      </c>
    </row>
    <row r="35">
      <c r="A35" s="47">
        <v>45754.0</v>
      </c>
      <c r="B35" s="5">
        <v>250.0</v>
      </c>
      <c r="C35" s="48">
        <v>9.0</v>
      </c>
      <c r="D35" s="48">
        <v>4.0</v>
      </c>
      <c r="E35" s="48">
        <v>4.0</v>
      </c>
      <c r="F35" s="48">
        <v>2.0</v>
      </c>
      <c r="G35" s="28">
        <f t="shared" si="1"/>
        <v>27.77777778</v>
      </c>
      <c r="H35" s="48">
        <v>150000.0</v>
      </c>
      <c r="I35" s="48">
        <v>232000.0</v>
      </c>
      <c r="J35" s="49">
        <f t="shared" si="2"/>
        <v>1.546666667</v>
      </c>
      <c r="K35" s="28">
        <f t="shared" si="3"/>
        <v>1.077586207</v>
      </c>
      <c r="L35" s="48">
        <v>3500.0</v>
      </c>
      <c r="M35" s="28">
        <f t="shared" si="4"/>
        <v>0.07142857143</v>
      </c>
      <c r="N35" s="50">
        <f t="shared" si="5"/>
        <v>0.0150862069</v>
      </c>
      <c r="O35" s="51">
        <v>0.1358</v>
      </c>
      <c r="P35" s="51">
        <v>0.0427</v>
      </c>
      <c r="Q35" s="52">
        <v>3000.0</v>
      </c>
      <c r="R35" s="7">
        <f t="shared" si="6"/>
        <v>0.08333333333</v>
      </c>
      <c r="S35" s="53">
        <f t="shared" si="7"/>
        <v>0.8571428571</v>
      </c>
      <c r="T35" s="52">
        <v>180.0</v>
      </c>
      <c r="U35" s="7">
        <f t="shared" si="8"/>
        <v>1.388888889</v>
      </c>
      <c r="V35" s="53">
        <f t="shared" si="9"/>
        <v>0.06</v>
      </c>
      <c r="W35" s="53">
        <f t="shared" si="10"/>
        <v>0.05</v>
      </c>
    </row>
    <row r="36">
      <c r="A36" s="47">
        <v>45755.0</v>
      </c>
      <c r="B36" s="5">
        <v>250.0</v>
      </c>
      <c r="C36" s="48">
        <v>10.0</v>
      </c>
      <c r="D36" s="48">
        <v>5.0</v>
      </c>
      <c r="E36" s="48">
        <v>5.0</v>
      </c>
      <c r="F36" s="48">
        <v>2.0</v>
      </c>
      <c r="G36" s="28">
        <f t="shared" si="1"/>
        <v>25</v>
      </c>
      <c r="H36" s="48">
        <v>150000.0</v>
      </c>
      <c r="I36" s="48">
        <v>232000.0</v>
      </c>
      <c r="J36" s="49">
        <f t="shared" si="2"/>
        <v>1.546666667</v>
      </c>
      <c r="K36" s="28">
        <f t="shared" si="3"/>
        <v>1.077586207</v>
      </c>
      <c r="L36" s="48">
        <v>3500.0</v>
      </c>
      <c r="M36" s="28">
        <f t="shared" si="4"/>
        <v>0.07142857143</v>
      </c>
      <c r="N36" s="50">
        <f t="shared" si="5"/>
        <v>0.0150862069</v>
      </c>
      <c r="O36" s="51">
        <v>0.1358</v>
      </c>
      <c r="P36" s="51">
        <v>0.0427</v>
      </c>
      <c r="Q36" s="52">
        <v>3000.0</v>
      </c>
      <c r="R36" s="7">
        <f t="shared" si="6"/>
        <v>0.08333333333</v>
      </c>
      <c r="S36" s="53">
        <f t="shared" si="7"/>
        <v>0.8571428571</v>
      </c>
      <c r="T36" s="52">
        <v>180.0</v>
      </c>
      <c r="U36" s="7">
        <f t="shared" si="8"/>
        <v>1.388888889</v>
      </c>
      <c r="V36" s="53">
        <f t="shared" si="9"/>
        <v>0.06</v>
      </c>
      <c r="W36" s="53">
        <f t="shared" si="10"/>
        <v>0.05555555556</v>
      </c>
    </row>
    <row r="37">
      <c r="A37" s="47">
        <v>45756.0</v>
      </c>
      <c r="B37" s="5">
        <v>250.0</v>
      </c>
      <c r="C37" s="48">
        <v>15.0</v>
      </c>
      <c r="D37" s="48">
        <v>5.0</v>
      </c>
      <c r="E37" s="48">
        <v>5.0</v>
      </c>
      <c r="F37" s="48">
        <v>3.0</v>
      </c>
      <c r="G37" s="28">
        <f t="shared" si="1"/>
        <v>16.66666667</v>
      </c>
      <c r="H37" s="48">
        <v>150000.0</v>
      </c>
      <c r="I37" s="48">
        <v>232000.0</v>
      </c>
      <c r="J37" s="49">
        <f t="shared" si="2"/>
        <v>1.546666667</v>
      </c>
      <c r="K37" s="28">
        <f t="shared" si="3"/>
        <v>1.077586207</v>
      </c>
      <c r="L37" s="48">
        <v>3500.0</v>
      </c>
      <c r="M37" s="28">
        <f t="shared" si="4"/>
        <v>0.07142857143</v>
      </c>
      <c r="N37" s="50">
        <f t="shared" si="5"/>
        <v>0.0150862069</v>
      </c>
      <c r="O37" s="51">
        <v>0.1358</v>
      </c>
      <c r="P37" s="51">
        <v>0.0427</v>
      </c>
      <c r="Q37" s="52">
        <v>3000.0</v>
      </c>
      <c r="R37" s="7">
        <f t="shared" si="6"/>
        <v>0.08333333333</v>
      </c>
      <c r="S37" s="53">
        <f t="shared" si="7"/>
        <v>0.8571428571</v>
      </c>
      <c r="T37" s="52">
        <v>180.0</v>
      </c>
      <c r="U37" s="7">
        <f t="shared" si="8"/>
        <v>1.388888889</v>
      </c>
      <c r="V37" s="53">
        <f t="shared" si="9"/>
        <v>0.06</v>
      </c>
      <c r="W37" s="53">
        <f t="shared" si="10"/>
        <v>0.08333333333</v>
      </c>
    </row>
    <row r="38">
      <c r="A38" s="47">
        <v>45757.0</v>
      </c>
      <c r="B38" s="5">
        <v>250.0</v>
      </c>
      <c r="C38" s="48">
        <v>8.0</v>
      </c>
      <c r="D38" s="48">
        <v>5.0</v>
      </c>
      <c r="E38" s="48">
        <v>5.0</v>
      </c>
      <c r="F38" s="48">
        <v>1.0</v>
      </c>
      <c r="G38" s="28">
        <f t="shared" si="1"/>
        <v>31.25</v>
      </c>
      <c r="H38" s="48">
        <v>150000.0</v>
      </c>
      <c r="I38" s="48">
        <v>232000.0</v>
      </c>
      <c r="J38" s="49">
        <f t="shared" si="2"/>
        <v>1.546666667</v>
      </c>
      <c r="K38" s="28">
        <f t="shared" si="3"/>
        <v>1.077586207</v>
      </c>
      <c r="L38" s="48">
        <v>3500.0</v>
      </c>
      <c r="M38" s="28">
        <f t="shared" si="4"/>
        <v>0.07142857143</v>
      </c>
      <c r="N38" s="50">
        <f t="shared" si="5"/>
        <v>0.0150862069</v>
      </c>
      <c r="O38" s="51">
        <v>0.1358</v>
      </c>
      <c r="P38" s="51">
        <v>0.0427</v>
      </c>
      <c r="Q38" s="52">
        <v>3000.0</v>
      </c>
      <c r="R38" s="7">
        <f t="shared" si="6"/>
        <v>0.08333333333</v>
      </c>
      <c r="S38" s="53">
        <f t="shared" si="7"/>
        <v>0.8571428571</v>
      </c>
      <c r="T38" s="52">
        <v>180.0</v>
      </c>
      <c r="U38" s="7">
        <f t="shared" si="8"/>
        <v>1.388888889</v>
      </c>
      <c r="V38" s="53">
        <f t="shared" si="9"/>
        <v>0.06</v>
      </c>
      <c r="W38" s="53">
        <f t="shared" si="10"/>
        <v>0.04444444444</v>
      </c>
    </row>
    <row r="39">
      <c r="A39" s="47">
        <v>45758.0</v>
      </c>
      <c r="B39" s="5">
        <v>250.0</v>
      </c>
      <c r="C39" s="48">
        <v>11.0</v>
      </c>
      <c r="D39" s="48">
        <v>3.0</v>
      </c>
      <c r="E39" s="48">
        <v>3.0</v>
      </c>
      <c r="F39" s="48">
        <v>4.0</v>
      </c>
      <c r="G39" s="28">
        <f t="shared" si="1"/>
        <v>22.72727273</v>
      </c>
      <c r="H39" s="48">
        <v>150000.0</v>
      </c>
      <c r="I39" s="48">
        <v>232000.0</v>
      </c>
      <c r="J39" s="49">
        <f t="shared" si="2"/>
        <v>1.546666667</v>
      </c>
      <c r="K39" s="28">
        <f t="shared" si="3"/>
        <v>1.077586207</v>
      </c>
      <c r="L39" s="48">
        <v>3500.0</v>
      </c>
      <c r="M39" s="28">
        <f t="shared" si="4"/>
        <v>0.07142857143</v>
      </c>
      <c r="N39" s="50">
        <f t="shared" si="5"/>
        <v>0.0150862069</v>
      </c>
      <c r="O39" s="51">
        <v>0.1358</v>
      </c>
      <c r="P39" s="51">
        <v>0.0427</v>
      </c>
      <c r="Q39" s="52">
        <v>3000.0</v>
      </c>
      <c r="R39" s="7">
        <f t="shared" si="6"/>
        <v>0.08333333333</v>
      </c>
      <c r="S39" s="53">
        <f t="shared" si="7"/>
        <v>0.8571428571</v>
      </c>
      <c r="T39" s="52">
        <v>180.0</v>
      </c>
      <c r="U39" s="7">
        <f t="shared" si="8"/>
        <v>1.388888889</v>
      </c>
      <c r="V39" s="53">
        <f t="shared" si="9"/>
        <v>0.06</v>
      </c>
      <c r="W39" s="53">
        <f t="shared" si="10"/>
        <v>0.06111111111</v>
      </c>
    </row>
    <row r="40">
      <c r="A40" s="47">
        <v>45759.0</v>
      </c>
      <c r="B40" s="5">
        <v>250.0</v>
      </c>
      <c r="C40" s="48">
        <v>4.0</v>
      </c>
      <c r="D40" s="48">
        <v>4.0</v>
      </c>
      <c r="E40" s="48">
        <v>4.0</v>
      </c>
      <c r="F40" s="48">
        <v>2.0</v>
      </c>
      <c r="G40" s="28">
        <f t="shared" si="1"/>
        <v>62.5</v>
      </c>
      <c r="H40" s="48">
        <v>150000.0</v>
      </c>
      <c r="I40" s="48">
        <v>232000.0</v>
      </c>
      <c r="J40" s="49">
        <f t="shared" si="2"/>
        <v>1.546666667</v>
      </c>
      <c r="K40" s="28">
        <f t="shared" si="3"/>
        <v>1.077586207</v>
      </c>
      <c r="L40" s="48">
        <v>3500.0</v>
      </c>
      <c r="M40" s="28">
        <f t="shared" si="4"/>
        <v>0.07142857143</v>
      </c>
      <c r="N40" s="50">
        <f t="shared" si="5"/>
        <v>0.0150862069</v>
      </c>
      <c r="O40" s="51">
        <v>0.1358</v>
      </c>
      <c r="P40" s="51">
        <v>0.0427</v>
      </c>
      <c r="Q40" s="52">
        <v>3000.0</v>
      </c>
      <c r="R40" s="7">
        <f t="shared" si="6"/>
        <v>0.08333333333</v>
      </c>
      <c r="S40" s="53">
        <f t="shared" si="7"/>
        <v>0.8571428571</v>
      </c>
      <c r="T40" s="52">
        <v>180.0</v>
      </c>
      <c r="U40" s="7">
        <f t="shared" si="8"/>
        <v>1.388888889</v>
      </c>
      <c r="V40" s="53">
        <f t="shared" si="9"/>
        <v>0.06</v>
      </c>
      <c r="W40" s="53">
        <f t="shared" si="10"/>
        <v>0.02222222222</v>
      </c>
    </row>
    <row r="41">
      <c r="A41" s="47">
        <v>45760.0</v>
      </c>
      <c r="B41" s="5">
        <v>250.0</v>
      </c>
      <c r="C41" s="48">
        <v>3.0</v>
      </c>
      <c r="D41" s="48">
        <v>5.0</v>
      </c>
      <c r="E41" s="48">
        <v>5.0</v>
      </c>
      <c r="F41" s="48">
        <v>5.0</v>
      </c>
      <c r="G41" s="28">
        <f t="shared" si="1"/>
        <v>83.33333333</v>
      </c>
      <c r="H41" s="48">
        <v>150000.0</v>
      </c>
      <c r="I41" s="48">
        <v>232000.0</v>
      </c>
      <c r="J41" s="49">
        <f t="shared" si="2"/>
        <v>1.546666667</v>
      </c>
      <c r="K41" s="28">
        <f t="shared" si="3"/>
        <v>1.077586207</v>
      </c>
      <c r="L41" s="48">
        <v>3500.0</v>
      </c>
      <c r="M41" s="28">
        <f t="shared" si="4"/>
        <v>0.07142857143</v>
      </c>
      <c r="N41" s="50">
        <f t="shared" si="5"/>
        <v>0.0150862069</v>
      </c>
      <c r="O41" s="51">
        <v>0.1358</v>
      </c>
      <c r="P41" s="51">
        <v>0.0427</v>
      </c>
      <c r="Q41" s="52">
        <v>3000.0</v>
      </c>
      <c r="R41" s="7">
        <f t="shared" si="6"/>
        <v>0.08333333333</v>
      </c>
      <c r="S41" s="53">
        <f t="shared" si="7"/>
        <v>0.8571428571</v>
      </c>
      <c r="T41" s="52">
        <v>180.0</v>
      </c>
      <c r="U41" s="7">
        <f t="shared" si="8"/>
        <v>1.388888889</v>
      </c>
      <c r="V41" s="53">
        <f t="shared" si="9"/>
        <v>0.06</v>
      </c>
      <c r="W41" s="53">
        <f t="shared" si="10"/>
        <v>0.01666666667</v>
      </c>
    </row>
    <row r="42">
      <c r="A42" s="47">
        <v>45761.0</v>
      </c>
      <c r="B42" s="5">
        <v>250.0</v>
      </c>
      <c r="C42" s="48">
        <v>8.0</v>
      </c>
      <c r="D42" s="48">
        <v>5.0</v>
      </c>
      <c r="E42" s="48">
        <v>5.0</v>
      </c>
      <c r="F42" s="48">
        <v>1.0</v>
      </c>
      <c r="G42" s="28">
        <f t="shared" si="1"/>
        <v>31.25</v>
      </c>
      <c r="H42" s="48">
        <v>150000.0</v>
      </c>
      <c r="I42" s="48">
        <v>232000.0</v>
      </c>
      <c r="J42" s="49">
        <f t="shared" si="2"/>
        <v>1.546666667</v>
      </c>
      <c r="K42" s="28">
        <f t="shared" si="3"/>
        <v>1.077586207</v>
      </c>
      <c r="L42" s="48">
        <v>3500.0</v>
      </c>
      <c r="M42" s="28">
        <f t="shared" si="4"/>
        <v>0.07142857143</v>
      </c>
      <c r="N42" s="50">
        <f t="shared" si="5"/>
        <v>0.0150862069</v>
      </c>
      <c r="O42" s="51">
        <v>0.1358</v>
      </c>
      <c r="P42" s="51">
        <v>0.0427</v>
      </c>
      <c r="Q42" s="52">
        <v>3000.0</v>
      </c>
      <c r="R42" s="7">
        <f t="shared" si="6"/>
        <v>0.08333333333</v>
      </c>
      <c r="S42" s="53">
        <f t="shared" si="7"/>
        <v>0.8571428571</v>
      </c>
      <c r="T42" s="52">
        <v>180.0</v>
      </c>
      <c r="U42" s="7">
        <f t="shared" si="8"/>
        <v>1.388888889</v>
      </c>
      <c r="V42" s="53">
        <f t="shared" si="9"/>
        <v>0.06</v>
      </c>
      <c r="W42" s="53">
        <f t="shared" si="10"/>
        <v>0.04444444444</v>
      </c>
    </row>
    <row r="43">
      <c r="A43" s="47">
        <v>45762.0</v>
      </c>
      <c r="B43" s="5">
        <v>250.0</v>
      </c>
      <c r="C43" s="48">
        <v>6.87912087912087</v>
      </c>
      <c r="D43" s="48">
        <v>5.0</v>
      </c>
      <c r="E43" s="48">
        <v>5.0</v>
      </c>
      <c r="F43" s="48">
        <v>1.0</v>
      </c>
      <c r="G43" s="28">
        <f t="shared" si="1"/>
        <v>36.34185304</v>
      </c>
      <c r="H43" s="48">
        <v>150000.0</v>
      </c>
      <c r="I43" s="48">
        <v>232000.0</v>
      </c>
      <c r="J43" s="49">
        <f t="shared" si="2"/>
        <v>1.546666667</v>
      </c>
      <c r="K43" s="28">
        <f t="shared" si="3"/>
        <v>1.077586207</v>
      </c>
      <c r="L43" s="48">
        <v>3500.0</v>
      </c>
      <c r="M43" s="28">
        <f t="shared" si="4"/>
        <v>0.07142857143</v>
      </c>
      <c r="N43" s="50">
        <f t="shared" si="5"/>
        <v>0.0150862069</v>
      </c>
      <c r="O43" s="51">
        <v>0.1358</v>
      </c>
      <c r="P43" s="51">
        <v>0.0427</v>
      </c>
      <c r="Q43" s="52">
        <v>3000.0</v>
      </c>
      <c r="R43" s="7">
        <f t="shared" si="6"/>
        <v>0.08333333333</v>
      </c>
      <c r="S43" s="53">
        <f t="shared" si="7"/>
        <v>0.8571428571</v>
      </c>
      <c r="T43" s="52">
        <v>180.0</v>
      </c>
      <c r="U43" s="7">
        <f t="shared" si="8"/>
        <v>1.388888889</v>
      </c>
      <c r="V43" s="53">
        <f t="shared" si="9"/>
        <v>0.06</v>
      </c>
      <c r="W43" s="53">
        <f t="shared" si="10"/>
        <v>0.03821733822</v>
      </c>
    </row>
    <row r="44">
      <c r="A44" s="47">
        <v>45763.0</v>
      </c>
      <c r="B44" s="5">
        <v>250.0</v>
      </c>
      <c r="C44" s="48">
        <v>4.0</v>
      </c>
      <c r="D44" s="48">
        <v>3.0</v>
      </c>
      <c r="E44" s="48">
        <v>3.0</v>
      </c>
      <c r="F44" s="48">
        <v>2.0</v>
      </c>
      <c r="G44" s="28">
        <f t="shared" si="1"/>
        <v>62.5</v>
      </c>
      <c r="H44" s="48">
        <v>150000.0</v>
      </c>
      <c r="I44" s="48">
        <v>232000.0</v>
      </c>
      <c r="J44" s="49">
        <f t="shared" si="2"/>
        <v>1.546666667</v>
      </c>
      <c r="K44" s="28">
        <f t="shared" si="3"/>
        <v>1.077586207</v>
      </c>
      <c r="L44" s="48">
        <v>3500.0</v>
      </c>
      <c r="M44" s="28">
        <f t="shared" si="4"/>
        <v>0.07142857143</v>
      </c>
      <c r="N44" s="50">
        <f t="shared" si="5"/>
        <v>0.0150862069</v>
      </c>
      <c r="O44" s="51">
        <v>0.1358</v>
      </c>
      <c r="P44" s="51">
        <v>0.0427</v>
      </c>
      <c r="Q44" s="52">
        <v>3000.0</v>
      </c>
      <c r="R44" s="7">
        <f t="shared" si="6"/>
        <v>0.08333333333</v>
      </c>
      <c r="S44" s="53">
        <f t="shared" si="7"/>
        <v>0.8571428571</v>
      </c>
      <c r="T44" s="52">
        <v>180.0</v>
      </c>
      <c r="U44" s="7">
        <f t="shared" si="8"/>
        <v>1.388888889</v>
      </c>
      <c r="V44" s="53">
        <f t="shared" si="9"/>
        <v>0.06</v>
      </c>
      <c r="W44" s="53">
        <f t="shared" si="10"/>
        <v>0.02222222222</v>
      </c>
    </row>
    <row r="45">
      <c r="A45" s="47">
        <v>45764.0</v>
      </c>
      <c r="B45" s="5">
        <v>250.0</v>
      </c>
      <c r="C45" s="48">
        <v>9.0</v>
      </c>
      <c r="D45" s="48">
        <v>4.0</v>
      </c>
      <c r="E45" s="48">
        <v>4.0</v>
      </c>
      <c r="F45" s="48">
        <v>2.0</v>
      </c>
      <c r="G45" s="28">
        <f t="shared" si="1"/>
        <v>27.77777778</v>
      </c>
      <c r="H45" s="48">
        <v>150000.0</v>
      </c>
      <c r="I45" s="48">
        <v>232000.0</v>
      </c>
      <c r="J45" s="49">
        <f t="shared" si="2"/>
        <v>1.546666667</v>
      </c>
      <c r="K45" s="28">
        <f t="shared" si="3"/>
        <v>1.077586207</v>
      </c>
      <c r="L45" s="48">
        <v>3500.0</v>
      </c>
      <c r="M45" s="28">
        <f t="shared" si="4"/>
        <v>0.07142857143</v>
      </c>
      <c r="N45" s="50">
        <f t="shared" si="5"/>
        <v>0.0150862069</v>
      </c>
      <c r="O45" s="51">
        <v>0.1358</v>
      </c>
      <c r="P45" s="51">
        <v>0.0427</v>
      </c>
      <c r="Q45" s="52">
        <v>3000.0</v>
      </c>
      <c r="R45" s="7">
        <f t="shared" si="6"/>
        <v>0.08333333333</v>
      </c>
      <c r="S45" s="53">
        <f t="shared" si="7"/>
        <v>0.8571428571</v>
      </c>
      <c r="T45" s="52">
        <v>180.0</v>
      </c>
      <c r="U45" s="7">
        <f t="shared" si="8"/>
        <v>1.388888889</v>
      </c>
      <c r="V45" s="53">
        <f t="shared" si="9"/>
        <v>0.06</v>
      </c>
      <c r="W45" s="53">
        <f t="shared" si="10"/>
        <v>0.05</v>
      </c>
    </row>
    <row r="46">
      <c r="A46" s="47">
        <v>45765.0</v>
      </c>
      <c r="B46" s="5">
        <v>250.0</v>
      </c>
      <c r="C46" s="48">
        <v>14.0</v>
      </c>
      <c r="D46" s="48">
        <v>5.0</v>
      </c>
      <c r="E46" s="48">
        <v>5.0</v>
      </c>
      <c r="F46" s="48">
        <v>1.0</v>
      </c>
      <c r="G46" s="28">
        <f t="shared" si="1"/>
        <v>17.85714286</v>
      </c>
      <c r="H46" s="48">
        <v>150000.0</v>
      </c>
      <c r="I46" s="48">
        <v>232000.0</v>
      </c>
      <c r="J46" s="49">
        <f t="shared" si="2"/>
        <v>1.546666667</v>
      </c>
      <c r="K46" s="28">
        <f t="shared" si="3"/>
        <v>1.077586207</v>
      </c>
      <c r="L46" s="48">
        <v>3500.0</v>
      </c>
      <c r="M46" s="28">
        <f t="shared" si="4"/>
        <v>0.07142857143</v>
      </c>
      <c r="N46" s="50">
        <f t="shared" si="5"/>
        <v>0.0150862069</v>
      </c>
      <c r="O46" s="51">
        <v>0.1358</v>
      </c>
      <c r="P46" s="51">
        <v>0.0427</v>
      </c>
      <c r="Q46" s="52">
        <v>3000.0</v>
      </c>
      <c r="R46" s="7">
        <f t="shared" si="6"/>
        <v>0.08333333333</v>
      </c>
      <c r="S46" s="53">
        <f t="shared" si="7"/>
        <v>0.8571428571</v>
      </c>
      <c r="T46" s="52">
        <v>180.0</v>
      </c>
      <c r="U46" s="7">
        <f t="shared" si="8"/>
        <v>1.388888889</v>
      </c>
      <c r="V46" s="53">
        <f t="shared" si="9"/>
        <v>0.06</v>
      </c>
      <c r="W46" s="53">
        <f t="shared" si="10"/>
        <v>0.07777777778</v>
      </c>
    </row>
    <row r="47">
      <c r="A47" s="47">
        <v>45766.0</v>
      </c>
      <c r="B47" s="5">
        <v>250.0</v>
      </c>
      <c r="C47" s="48">
        <v>18.0</v>
      </c>
      <c r="D47" s="48">
        <v>3.0</v>
      </c>
      <c r="E47" s="48">
        <v>3.0</v>
      </c>
      <c r="F47" s="48">
        <v>4.0</v>
      </c>
      <c r="G47" s="28">
        <f t="shared" si="1"/>
        <v>13.88888889</v>
      </c>
      <c r="H47" s="48">
        <v>150000.0</v>
      </c>
      <c r="I47" s="48">
        <v>232000.0</v>
      </c>
      <c r="J47" s="49">
        <f t="shared" si="2"/>
        <v>1.546666667</v>
      </c>
      <c r="K47" s="28">
        <f t="shared" si="3"/>
        <v>1.077586207</v>
      </c>
      <c r="L47" s="48">
        <v>3500.0</v>
      </c>
      <c r="M47" s="28">
        <f t="shared" si="4"/>
        <v>0.07142857143</v>
      </c>
      <c r="N47" s="50">
        <f t="shared" si="5"/>
        <v>0.0150862069</v>
      </c>
      <c r="O47" s="51">
        <v>0.1358</v>
      </c>
      <c r="P47" s="51">
        <v>0.0427</v>
      </c>
      <c r="Q47" s="52">
        <v>3000.0</v>
      </c>
      <c r="R47" s="7">
        <f t="shared" si="6"/>
        <v>0.08333333333</v>
      </c>
      <c r="S47" s="53">
        <f t="shared" si="7"/>
        <v>0.8571428571</v>
      </c>
      <c r="T47" s="52">
        <v>180.0</v>
      </c>
      <c r="U47" s="7">
        <f t="shared" si="8"/>
        <v>1.388888889</v>
      </c>
      <c r="V47" s="53">
        <f t="shared" si="9"/>
        <v>0.06</v>
      </c>
      <c r="W47" s="53">
        <f t="shared" si="10"/>
        <v>0.1</v>
      </c>
    </row>
    <row r="48">
      <c r="A48" s="47">
        <v>45767.0</v>
      </c>
      <c r="B48" s="5">
        <v>250.0</v>
      </c>
      <c r="C48" s="48">
        <v>1.0</v>
      </c>
      <c r="D48" s="48">
        <v>4.0</v>
      </c>
      <c r="E48" s="48">
        <v>4.0</v>
      </c>
      <c r="F48" s="48">
        <v>2.0</v>
      </c>
      <c r="G48" s="28">
        <f t="shared" si="1"/>
        <v>250</v>
      </c>
      <c r="H48" s="48">
        <v>150000.0</v>
      </c>
      <c r="I48" s="48">
        <v>232000.0</v>
      </c>
      <c r="J48" s="49">
        <f t="shared" si="2"/>
        <v>1.546666667</v>
      </c>
      <c r="K48" s="28">
        <f t="shared" si="3"/>
        <v>1.077586207</v>
      </c>
      <c r="L48" s="48">
        <v>3500.0</v>
      </c>
      <c r="M48" s="28">
        <f t="shared" si="4"/>
        <v>0.07142857143</v>
      </c>
      <c r="N48" s="50">
        <f t="shared" si="5"/>
        <v>0.0150862069</v>
      </c>
      <c r="O48" s="51">
        <v>0.1358</v>
      </c>
      <c r="P48" s="51">
        <v>0.0427</v>
      </c>
      <c r="Q48" s="52">
        <v>3000.0</v>
      </c>
      <c r="R48" s="7">
        <f t="shared" si="6"/>
        <v>0.08333333333</v>
      </c>
      <c r="S48" s="53">
        <f t="shared" si="7"/>
        <v>0.8571428571</v>
      </c>
      <c r="T48" s="52">
        <v>180.0</v>
      </c>
      <c r="U48" s="7">
        <f t="shared" si="8"/>
        <v>1.388888889</v>
      </c>
      <c r="V48" s="53">
        <f t="shared" si="9"/>
        <v>0.06</v>
      </c>
      <c r="W48" s="53">
        <f t="shared" si="10"/>
        <v>0.005555555556</v>
      </c>
    </row>
    <row r="49">
      <c r="A49" s="47">
        <v>45768.0</v>
      </c>
      <c r="B49" s="5">
        <v>250.0</v>
      </c>
      <c r="C49" s="48">
        <v>2.0</v>
      </c>
      <c r="D49" s="48">
        <v>5.0</v>
      </c>
      <c r="E49" s="48">
        <v>5.0</v>
      </c>
      <c r="F49" s="48">
        <v>5.0</v>
      </c>
      <c r="G49" s="28">
        <f t="shared" si="1"/>
        <v>125</v>
      </c>
      <c r="H49" s="48">
        <v>150000.0</v>
      </c>
      <c r="I49" s="48">
        <v>232000.0</v>
      </c>
      <c r="J49" s="49">
        <f t="shared" si="2"/>
        <v>1.546666667</v>
      </c>
      <c r="K49" s="28">
        <f t="shared" si="3"/>
        <v>1.077586207</v>
      </c>
      <c r="L49" s="48">
        <v>3500.0</v>
      </c>
      <c r="M49" s="28">
        <f t="shared" si="4"/>
        <v>0.07142857143</v>
      </c>
      <c r="N49" s="50">
        <f t="shared" si="5"/>
        <v>0.0150862069</v>
      </c>
      <c r="O49" s="51">
        <v>0.1358</v>
      </c>
      <c r="P49" s="51">
        <v>0.0427</v>
      </c>
      <c r="Q49" s="52">
        <v>3000.0</v>
      </c>
      <c r="R49" s="7">
        <f t="shared" si="6"/>
        <v>0.08333333333</v>
      </c>
      <c r="S49" s="53">
        <f t="shared" si="7"/>
        <v>0.8571428571</v>
      </c>
      <c r="T49" s="52">
        <v>180.0</v>
      </c>
      <c r="U49" s="7">
        <f t="shared" si="8"/>
        <v>1.388888889</v>
      </c>
      <c r="V49" s="53">
        <f t="shared" si="9"/>
        <v>0.06</v>
      </c>
      <c r="W49" s="53">
        <f t="shared" si="10"/>
        <v>0.01111111111</v>
      </c>
    </row>
    <row r="50">
      <c r="A50" s="47">
        <v>45769.0</v>
      </c>
      <c r="B50" s="5">
        <v>250.0</v>
      </c>
      <c r="C50" s="48">
        <v>5.0</v>
      </c>
      <c r="D50" s="48">
        <v>5.0</v>
      </c>
      <c r="E50" s="48">
        <v>5.0</v>
      </c>
      <c r="F50" s="48">
        <v>1.0</v>
      </c>
      <c r="G50" s="28">
        <f t="shared" si="1"/>
        <v>50</v>
      </c>
      <c r="H50" s="48">
        <v>150000.0</v>
      </c>
      <c r="I50" s="48">
        <v>232000.0</v>
      </c>
      <c r="J50" s="49">
        <f t="shared" si="2"/>
        <v>1.546666667</v>
      </c>
      <c r="K50" s="28">
        <f t="shared" si="3"/>
        <v>1.077586207</v>
      </c>
      <c r="L50" s="48">
        <v>3500.0</v>
      </c>
      <c r="M50" s="28">
        <f t="shared" si="4"/>
        <v>0.07142857143</v>
      </c>
      <c r="N50" s="50">
        <f t="shared" si="5"/>
        <v>0.0150862069</v>
      </c>
      <c r="O50" s="51">
        <v>0.1358</v>
      </c>
      <c r="P50" s="51">
        <v>0.0427</v>
      </c>
      <c r="Q50" s="52">
        <v>3000.0</v>
      </c>
      <c r="R50" s="7">
        <f t="shared" si="6"/>
        <v>0.08333333333</v>
      </c>
      <c r="S50" s="53">
        <f t="shared" si="7"/>
        <v>0.8571428571</v>
      </c>
      <c r="T50" s="52">
        <v>180.0</v>
      </c>
      <c r="U50" s="7">
        <f t="shared" si="8"/>
        <v>1.388888889</v>
      </c>
      <c r="V50" s="53">
        <f t="shared" si="9"/>
        <v>0.06</v>
      </c>
      <c r="W50" s="53">
        <f t="shared" si="10"/>
        <v>0.02777777778</v>
      </c>
    </row>
    <row r="51">
      <c r="A51" s="47">
        <v>45770.0</v>
      </c>
      <c r="B51" s="5">
        <v>250.0</v>
      </c>
      <c r="C51" s="48">
        <v>7.0</v>
      </c>
      <c r="D51" s="48">
        <v>5.0</v>
      </c>
      <c r="E51" s="48">
        <v>5.0</v>
      </c>
      <c r="F51" s="48">
        <v>1.0</v>
      </c>
      <c r="G51" s="28">
        <f t="shared" si="1"/>
        <v>35.71428571</v>
      </c>
      <c r="H51" s="48">
        <v>150000.0</v>
      </c>
      <c r="I51" s="48">
        <v>232000.0</v>
      </c>
      <c r="J51" s="49">
        <f t="shared" si="2"/>
        <v>1.546666667</v>
      </c>
      <c r="K51" s="28">
        <f t="shared" si="3"/>
        <v>1.077586207</v>
      </c>
      <c r="L51" s="48">
        <v>3500.0</v>
      </c>
      <c r="M51" s="28">
        <f t="shared" si="4"/>
        <v>0.07142857143</v>
      </c>
      <c r="N51" s="50">
        <f t="shared" si="5"/>
        <v>0.0150862069</v>
      </c>
      <c r="O51" s="51">
        <v>0.1358</v>
      </c>
      <c r="P51" s="51">
        <v>0.0427</v>
      </c>
      <c r="Q51" s="52">
        <v>3000.0</v>
      </c>
      <c r="R51" s="7">
        <f t="shared" si="6"/>
        <v>0.08333333333</v>
      </c>
      <c r="S51" s="53">
        <f t="shared" si="7"/>
        <v>0.8571428571</v>
      </c>
      <c r="T51" s="52">
        <v>180.0</v>
      </c>
      <c r="U51" s="7">
        <f t="shared" si="8"/>
        <v>1.388888889</v>
      </c>
      <c r="V51" s="53">
        <f t="shared" si="9"/>
        <v>0.06</v>
      </c>
      <c r="W51" s="53">
        <f t="shared" si="10"/>
        <v>0.03888888889</v>
      </c>
    </row>
    <row r="52">
      <c r="A52" s="47">
        <v>45771.0</v>
      </c>
      <c r="B52" s="5">
        <v>250.0</v>
      </c>
      <c r="C52" s="48">
        <v>9.0</v>
      </c>
      <c r="D52" s="48">
        <v>5.0</v>
      </c>
      <c r="E52" s="48">
        <v>5.0</v>
      </c>
      <c r="F52" s="48">
        <v>2.0</v>
      </c>
      <c r="G52" s="28">
        <f t="shared" si="1"/>
        <v>27.77777778</v>
      </c>
      <c r="H52" s="48">
        <v>150000.0</v>
      </c>
      <c r="I52" s="48">
        <v>232000.0</v>
      </c>
      <c r="J52" s="49">
        <f t="shared" si="2"/>
        <v>1.546666667</v>
      </c>
      <c r="K52" s="28">
        <f t="shared" si="3"/>
        <v>1.077586207</v>
      </c>
      <c r="L52" s="48">
        <v>3500.0</v>
      </c>
      <c r="M52" s="28">
        <f t="shared" si="4"/>
        <v>0.07142857143</v>
      </c>
      <c r="N52" s="50">
        <f t="shared" si="5"/>
        <v>0.0150862069</v>
      </c>
      <c r="O52" s="51">
        <v>0.1358</v>
      </c>
      <c r="P52" s="51">
        <v>0.0427</v>
      </c>
      <c r="Q52" s="52">
        <v>3000.0</v>
      </c>
      <c r="R52" s="7">
        <f t="shared" si="6"/>
        <v>0.08333333333</v>
      </c>
      <c r="S52" s="53">
        <f t="shared" si="7"/>
        <v>0.8571428571</v>
      </c>
      <c r="T52" s="52">
        <v>180.0</v>
      </c>
      <c r="U52" s="7">
        <f t="shared" si="8"/>
        <v>1.388888889</v>
      </c>
      <c r="V52" s="53">
        <f t="shared" si="9"/>
        <v>0.06</v>
      </c>
      <c r="W52" s="53">
        <f t="shared" si="10"/>
        <v>0.05</v>
      </c>
    </row>
    <row r="53">
      <c r="A53" s="47">
        <v>45772.0</v>
      </c>
      <c r="B53" s="5"/>
      <c r="C53" s="48"/>
      <c r="D53" s="48"/>
      <c r="E53" s="48"/>
      <c r="F53" s="48"/>
      <c r="G53" s="28"/>
      <c r="H53" s="48"/>
      <c r="I53" s="48"/>
      <c r="J53" s="49"/>
      <c r="K53" s="28"/>
      <c r="L53" s="48"/>
      <c r="M53" s="28"/>
      <c r="N53" s="50"/>
      <c r="O53" s="51"/>
      <c r="P53" s="51"/>
      <c r="Q53" s="52"/>
      <c r="R53" s="54"/>
      <c r="S53" s="53"/>
      <c r="T53" s="52"/>
      <c r="U53" s="54"/>
      <c r="V53" s="53"/>
      <c r="W53" s="53"/>
    </row>
    <row r="54">
      <c r="A54" s="47">
        <v>45773.0</v>
      </c>
      <c r="B54" s="5"/>
      <c r="C54" s="48"/>
      <c r="D54" s="48"/>
      <c r="E54" s="48"/>
      <c r="F54" s="48"/>
      <c r="G54" s="28"/>
      <c r="H54" s="48"/>
      <c r="I54" s="48"/>
      <c r="J54" s="49"/>
      <c r="K54" s="28"/>
      <c r="L54" s="48"/>
      <c r="M54" s="28"/>
      <c r="N54" s="50"/>
      <c r="O54" s="51"/>
      <c r="P54" s="51"/>
      <c r="Q54" s="52"/>
      <c r="R54" s="54"/>
      <c r="S54" s="53"/>
      <c r="T54" s="52"/>
      <c r="U54" s="54"/>
      <c r="V54" s="53"/>
      <c r="W54" s="53"/>
    </row>
    <row r="55">
      <c r="A55" s="47">
        <v>45774.0</v>
      </c>
      <c r="B55" s="5"/>
      <c r="C55" s="48"/>
      <c r="D55" s="48"/>
      <c r="E55" s="48"/>
      <c r="F55" s="48"/>
      <c r="G55" s="28"/>
      <c r="H55" s="48"/>
      <c r="I55" s="48"/>
      <c r="J55" s="49"/>
      <c r="K55" s="28"/>
      <c r="L55" s="48"/>
      <c r="M55" s="28"/>
      <c r="N55" s="50"/>
      <c r="O55" s="51"/>
      <c r="P55" s="51"/>
      <c r="Q55" s="52"/>
      <c r="R55" s="54"/>
      <c r="S55" s="53"/>
      <c r="T55" s="52"/>
      <c r="U55" s="54"/>
      <c r="V55" s="53"/>
      <c r="W55" s="53"/>
    </row>
    <row r="56">
      <c r="A56" s="47">
        <v>45775.0</v>
      </c>
      <c r="B56" s="5"/>
      <c r="C56" s="48"/>
      <c r="D56" s="48"/>
      <c r="E56" s="48"/>
      <c r="F56" s="48"/>
      <c r="G56" s="28"/>
      <c r="H56" s="48"/>
      <c r="I56" s="48"/>
      <c r="J56" s="49"/>
      <c r="K56" s="28"/>
      <c r="L56" s="48"/>
      <c r="M56" s="28"/>
      <c r="N56" s="50"/>
      <c r="O56" s="51"/>
      <c r="P56" s="51"/>
      <c r="Q56" s="52"/>
      <c r="R56" s="54"/>
      <c r="S56" s="53"/>
      <c r="T56" s="52"/>
      <c r="U56" s="54"/>
      <c r="V56" s="53"/>
      <c r="W56" s="53"/>
    </row>
    <row r="57">
      <c r="A57" s="47">
        <v>45776.0</v>
      </c>
      <c r="B57" s="5"/>
      <c r="C57" s="48"/>
      <c r="D57" s="48"/>
      <c r="E57" s="48"/>
      <c r="F57" s="48"/>
      <c r="G57" s="28"/>
      <c r="H57" s="48"/>
      <c r="I57" s="48"/>
      <c r="J57" s="49"/>
      <c r="K57" s="28"/>
      <c r="L57" s="48"/>
      <c r="M57" s="28"/>
      <c r="N57" s="50"/>
      <c r="O57" s="51"/>
      <c r="P57" s="51"/>
      <c r="Q57" s="52"/>
      <c r="R57" s="54"/>
      <c r="S57" s="53"/>
      <c r="T57" s="52"/>
      <c r="U57" s="54"/>
      <c r="V57" s="53"/>
      <c r="W57" s="53"/>
    </row>
    <row r="58">
      <c r="A58" s="47">
        <v>45777.0</v>
      </c>
      <c r="B58" s="5"/>
      <c r="C58" s="48"/>
      <c r="D58" s="48"/>
      <c r="E58" s="48"/>
      <c r="F58" s="48"/>
      <c r="G58" s="28"/>
      <c r="H58" s="48"/>
      <c r="I58" s="48"/>
      <c r="J58" s="49"/>
      <c r="K58" s="28"/>
      <c r="L58" s="48"/>
      <c r="M58" s="28"/>
      <c r="N58" s="50"/>
      <c r="O58" s="51"/>
      <c r="P58" s="51"/>
      <c r="Q58" s="52"/>
      <c r="R58" s="54"/>
      <c r="S58" s="53"/>
      <c r="T58" s="52"/>
      <c r="U58" s="54"/>
      <c r="V58" s="53"/>
      <c r="W58" s="53"/>
    </row>
    <row r="59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6.63"/>
    <col customWidth="1" min="2" max="3" width="17.25"/>
    <col customWidth="1" min="4" max="4" width="20.88"/>
    <col customWidth="1" min="5" max="5" width="20.5"/>
    <col customWidth="1" min="6" max="16" width="17.25"/>
    <col customWidth="1" min="17" max="17" width="22.5"/>
    <col customWidth="1" min="18" max="18" width="30.0"/>
    <col customWidth="1" min="19" max="21" width="19.75"/>
    <col customWidth="1" min="22" max="22" width="25.13"/>
    <col customWidth="1" min="23" max="23" width="30.63"/>
  </cols>
  <sheetData>
    <row r="1">
      <c r="A1" s="1" t="s">
        <v>97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A2" s="34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A3" s="35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>
      <c r="A4" s="36" t="s">
        <v>58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>
      <c r="A6" s="37" t="s">
        <v>59</v>
      </c>
      <c r="B6" s="3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>
      <c r="A7" s="39" t="s">
        <v>60</v>
      </c>
      <c r="B7" s="40">
        <f>'Metas do Projeto'!F4</f>
        <v>20000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>
      <c r="A8" s="39" t="s">
        <v>61</v>
      </c>
      <c r="B8" s="41">
        <f>'Metas do Projeto'!F8</f>
        <v>720.7207207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>
      <c r="A9" s="39" t="s">
        <v>62</v>
      </c>
      <c r="B9" s="40">
        <f>'Metas do Projeto'!F5</f>
        <v>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>
      <c r="A10" s="39" t="s">
        <v>63</v>
      </c>
      <c r="B10" s="42">
        <v>45808.0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>
      <c r="A11" s="37" t="s">
        <v>64</v>
      </c>
      <c r="B11" s="4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>
      <c r="A12" s="39" t="s">
        <v>60</v>
      </c>
      <c r="B12" s="40">
        <f>SUM(B29:B59)</f>
        <v>6000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>
      <c r="A13" s="39" t="s">
        <v>65</v>
      </c>
      <c r="B13" s="41">
        <f>SUM(C29:C59)</f>
        <v>193.8791209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>
      <c r="A14" s="39" t="s">
        <v>19</v>
      </c>
      <c r="B14" s="41">
        <f>SUM(D29:D59)</f>
        <v>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9" t="s">
        <v>22</v>
      </c>
      <c r="B15" s="41">
        <f>SUM(E29:E59)</f>
        <v>105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9" t="s">
        <v>25</v>
      </c>
      <c r="B16" s="41">
        <f>SUM(F29:F59)</f>
        <v>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9" t="s">
        <v>66</v>
      </c>
      <c r="B17" s="40">
        <f>B12/B13</f>
        <v>30.94711784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>
      <c r="A18" s="37" t="s">
        <v>67</v>
      </c>
      <c r="B18" s="4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>
      <c r="A19" s="39" t="s">
        <v>68</v>
      </c>
      <c r="B19" s="40">
        <f>B7-B12</f>
        <v>14000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>
      <c r="A20" s="39" t="s">
        <v>69</v>
      </c>
      <c r="B20" s="9">
        <f>B10-TODAY()</f>
        <v>96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>
      <c r="A21" s="39" t="s">
        <v>70</v>
      </c>
      <c r="B21" s="41">
        <f>B8-B13</f>
        <v>526.8415998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>
      <c r="A22" s="39" t="s">
        <v>71</v>
      </c>
      <c r="B22" s="40">
        <f>B19/B21</f>
        <v>26.57345207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>
      <c r="A23" s="37" t="s">
        <v>72</v>
      </c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>
      <c r="A24" s="39" t="s">
        <v>73</v>
      </c>
      <c r="B24" s="40">
        <f>B19/B20</f>
        <v>145.8333333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>
      <c r="A25" s="39" t="s">
        <v>74</v>
      </c>
      <c r="B25" s="41">
        <f>B21/B20</f>
        <v>5.487933332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>
      <c r="A26" s="39" t="s">
        <v>75</v>
      </c>
      <c r="B26" s="40">
        <f>B24/B25</f>
        <v>26.57345207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>
      <c r="A28" s="3" t="s">
        <v>1</v>
      </c>
      <c r="B28" s="44" t="s">
        <v>14</v>
      </c>
      <c r="C28" s="45" t="s">
        <v>76</v>
      </c>
      <c r="D28" s="45" t="s">
        <v>19</v>
      </c>
      <c r="E28" s="45" t="s">
        <v>22</v>
      </c>
      <c r="F28" s="45" t="s">
        <v>77</v>
      </c>
      <c r="G28" s="46" t="s">
        <v>38</v>
      </c>
      <c r="H28" s="44" t="s">
        <v>78</v>
      </c>
      <c r="I28" s="44" t="s">
        <v>79</v>
      </c>
      <c r="J28" s="46" t="s">
        <v>80</v>
      </c>
      <c r="K28" s="46" t="s">
        <v>81</v>
      </c>
      <c r="L28" s="44" t="s">
        <v>82</v>
      </c>
      <c r="M28" s="46" t="s">
        <v>83</v>
      </c>
      <c r="N28" s="46" t="s">
        <v>84</v>
      </c>
      <c r="O28" s="44" t="s">
        <v>85</v>
      </c>
      <c r="P28" s="44" t="s">
        <v>86</v>
      </c>
      <c r="Q28" s="44" t="s">
        <v>87</v>
      </c>
      <c r="R28" s="46" t="s">
        <v>88</v>
      </c>
      <c r="S28" s="46" t="s">
        <v>89</v>
      </c>
      <c r="T28" s="44" t="s">
        <v>90</v>
      </c>
      <c r="U28" s="46" t="s">
        <v>91</v>
      </c>
      <c r="V28" s="46" t="s">
        <v>92</v>
      </c>
      <c r="W28" s="46" t="s">
        <v>93</v>
      </c>
    </row>
    <row r="29">
      <c r="A29" s="47">
        <v>45778.0</v>
      </c>
      <c r="B29" s="5">
        <v>250.0</v>
      </c>
      <c r="C29" s="48">
        <v>9.0</v>
      </c>
      <c r="D29" s="48">
        <v>3.0</v>
      </c>
      <c r="E29" s="48">
        <v>3.0</v>
      </c>
      <c r="F29" s="48">
        <v>1.0</v>
      </c>
      <c r="G29" s="28">
        <f t="shared" ref="G29:G52" si="1">B29/C29</f>
        <v>27.77777778</v>
      </c>
      <c r="H29" s="48">
        <v>150000.0</v>
      </c>
      <c r="I29" s="48">
        <v>232000.0</v>
      </c>
      <c r="J29" s="49">
        <f t="shared" ref="J29:J52" si="2">I29/H29</f>
        <v>1.546666667</v>
      </c>
      <c r="K29" s="28">
        <f t="shared" ref="K29:K52" si="3">B29/I29*1000</f>
        <v>1.077586207</v>
      </c>
      <c r="L29" s="48">
        <v>3500.0</v>
      </c>
      <c r="M29" s="28">
        <f t="shared" ref="M29:M52" si="4">B29/L29</f>
        <v>0.07142857143</v>
      </c>
      <c r="N29" s="50">
        <f t="shared" ref="N29:N52" si="5">L29/I29</f>
        <v>0.0150862069</v>
      </c>
      <c r="O29" s="51">
        <v>0.1358</v>
      </c>
      <c r="P29" s="51">
        <v>0.0427</v>
      </c>
      <c r="Q29" s="52">
        <v>3000.0</v>
      </c>
      <c r="R29" s="7">
        <f t="shared" ref="R29:R52" si="6">B29/Q29</f>
        <v>0.08333333333</v>
      </c>
      <c r="S29" s="53">
        <f t="shared" ref="S29:S52" si="7">Q29/L29</f>
        <v>0.8571428571</v>
      </c>
      <c r="T29" s="52">
        <v>180.0</v>
      </c>
      <c r="U29" s="7">
        <f t="shared" ref="U29:U52" si="8">B29/T29</f>
        <v>1.388888889</v>
      </c>
      <c r="V29" s="53">
        <f t="shared" ref="V29:V52" si="9">T29/Q29</f>
        <v>0.06</v>
      </c>
      <c r="W29" s="53">
        <f t="shared" ref="W29:W52" si="10">C29/T29</f>
        <v>0.05</v>
      </c>
    </row>
    <row r="30">
      <c r="A30" s="47">
        <v>45779.0</v>
      </c>
      <c r="B30" s="5">
        <v>250.0</v>
      </c>
      <c r="C30" s="48">
        <v>8.0</v>
      </c>
      <c r="D30" s="48">
        <v>4.0</v>
      </c>
      <c r="E30" s="48">
        <v>4.0</v>
      </c>
      <c r="F30" s="48">
        <v>4.0</v>
      </c>
      <c r="G30" s="28">
        <f t="shared" si="1"/>
        <v>31.25</v>
      </c>
      <c r="H30" s="48">
        <v>150000.0</v>
      </c>
      <c r="I30" s="48">
        <v>232000.0</v>
      </c>
      <c r="J30" s="49">
        <f t="shared" si="2"/>
        <v>1.546666667</v>
      </c>
      <c r="K30" s="28">
        <f t="shared" si="3"/>
        <v>1.077586207</v>
      </c>
      <c r="L30" s="48">
        <v>3500.0</v>
      </c>
      <c r="M30" s="28">
        <f t="shared" si="4"/>
        <v>0.07142857143</v>
      </c>
      <c r="N30" s="50">
        <f t="shared" si="5"/>
        <v>0.0150862069</v>
      </c>
      <c r="O30" s="51">
        <v>0.1358</v>
      </c>
      <c r="P30" s="51">
        <v>0.0427</v>
      </c>
      <c r="Q30" s="52">
        <v>3000.0</v>
      </c>
      <c r="R30" s="7">
        <f t="shared" si="6"/>
        <v>0.08333333333</v>
      </c>
      <c r="S30" s="53">
        <f t="shared" si="7"/>
        <v>0.8571428571</v>
      </c>
      <c r="T30" s="52">
        <v>180.0</v>
      </c>
      <c r="U30" s="7">
        <f t="shared" si="8"/>
        <v>1.388888889</v>
      </c>
      <c r="V30" s="53">
        <f t="shared" si="9"/>
        <v>0.06</v>
      </c>
      <c r="W30" s="53">
        <f t="shared" si="10"/>
        <v>0.04444444444</v>
      </c>
    </row>
    <row r="31">
      <c r="A31" s="47">
        <v>45780.0</v>
      </c>
      <c r="B31" s="5">
        <v>250.0</v>
      </c>
      <c r="C31" s="48">
        <v>11.0</v>
      </c>
      <c r="D31" s="48">
        <v>5.0</v>
      </c>
      <c r="E31" s="48">
        <v>5.0</v>
      </c>
      <c r="F31" s="48">
        <v>2.0</v>
      </c>
      <c r="G31" s="28">
        <f t="shared" si="1"/>
        <v>22.72727273</v>
      </c>
      <c r="H31" s="48">
        <v>150000.0</v>
      </c>
      <c r="I31" s="48">
        <v>232000.0</v>
      </c>
      <c r="J31" s="49">
        <f t="shared" si="2"/>
        <v>1.546666667</v>
      </c>
      <c r="K31" s="28">
        <f t="shared" si="3"/>
        <v>1.077586207</v>
      </c>
      <c r="L31" s="48">
        <v>3500.0</v>
      </c>
      <c r="M31" s="28">
        <f t="shared" si="4"/>
        <v>0.07142857143</v>
      </c>
      <c r="N31" s="50">
        <f t="shared" si="5"/>
        <v>0.0150862069</v>
      </c>
      <c r="O31" s="51">
        <v>0.1358</v>
      </c>
      <c r="P31" s="51">
        <v>0.0427</v>
      </c>
      <c r="Q31" s="52">
        <v>3000.0</v>
      </c>
      <c r="R31" s="7">
        <f t="shared" si="6"/>
        <v>0.08333333333</v>
      </c>
      <c r="S31" s="53">
        <f t="shared" si="7"/>
        <v>0.8571428571</v>
      </c>
      <c r="T31" s="52">
        <v>180.0</v>
      </c>
      <c r="U31" s="7">
        <f t="shared" si="8"/>
        <v>1.388888889</v>
      </c>
      <c r="V31" s="53">
        <f t="shared" si="9"/>
        <v>0.06</v>
      </c>
      <c r="W31" s="53">
        <f t="shared" si="10"/>
        <v>0.06111111111</v>
      </c>
    </row>
    <row r="32">
      <c r="A32" s="47">
        <v>45781.0</v>
      </c>
      <c r="B32" s="5">
        <v>250.0</v>
      </c>
      <c r="C32" s="48">
        <v>13.0</v>
      </c>
      <c r="D32" s="48">
        <v>5.0</v>
      </c>
      <c r="E32" s="48">
        <v>5.0</v>
      </c>
      <c r="F32" s="48">
        <v>5.0</v>
      </c>
      <c r="G32" s="28">
        <f t="shared" si="1"/>
        <v>19.23076923</v>
      </c>
      <c r="H32" s="48">
        <v>150000.0</v>
      </c>
      <c r="I32" s="48">
        <v>232000.0</v>
      </c>
      <c r="J32" s="49">
        <f t="shared" si="2"/>
        <v>1.546666667</v>
      </c>
      <c r="K32" s="28">
        <f t="shared" si="3"/>
        <v>1.077586207</v>
      </c>
      <c r="L32" s="48">
        <v>3500.0</v>
      </c>
      <c r="M32" s="28">
        <f t="shared" si="4"/>
        <v>0.07142857143</v>
      </c>
      <c r="N32" s="50">
        <f t="shared" si="5"/>
        <v>0.0150862069</v>
      </c>
      <c r="O32" s="51">
        <v>0.1358</v>
      </c>
      <c r="P32" s="51">
        <v>0.0427</v>
      </c>
      <c r="Q32" s="52">
        <v>3000.0</v>
      </c>
      <c r="R32" s="7">
        <f t="shared" si="6"/>
        <v>0.08333333333</v>
      </c>
      <c r="S32" s="53">
        <f t="shared" si="7"/>
        <v>0.8571428571</v>
      </c>
      <c r="T32" s="52">
        <v>180.0</v>
      </c>
      <c r="U32" s="7">
        <f t="shared" si="8"/>
        <v>1.388888889</v>
      </c>
      <c r="V32" s="53">
        <f t="shared" si="9"/>
        <v>0.06</v>
      </c>
      <c r="W32" s="53">
        <f t="shared" si="10"/>
        <v>0.07222222222</v>
      </c>
    </row>
    <row r="33">
      <c r="A33" s="47">
        <v>45782.0</v>
      </c>
      <c r="B33" s="5">
        <v>250.0</v>
      </c>
      <c r="C33" s="48">
        <v>4.0</v>
      </c>
      <c r="D33" s="48">
        <v>5.0</v>
      </c>
      <c r="E33" s="48">
        <v>5.0</v>
      </c>
      <c r="F33" s="48">
        <v>1.0</v>
      </c>
      <c r="G33" s="28">
        <f t="shared" si="1"/>
        <v>62.5</v>
      </c>
      <c r="H33" s="48">
        <v>150000.0</v>
      </c>
      <c r="I33" s="48">
        <v>232000.0</v>
      </c>
      <c r="J33" s="49">
        <f t="shared" si="2"/>
        <v>1.546666667</v>
      </c>
      <c r="K33" s="28">
        <f t="shared" si="3"/>
        <v>1.077586207</v>
      </c>
      <c r="L33" s="48">
        <v>3500.0</v>
      </c>
      <c r="M33" s="28">
        <f t="shared" si="4"/>
        <v>0.07142857143</v>
      </c>
      <c r="N33" s="50">
        <f t="shared" si="5"/>
        <v>0.0150862069</v>
      </c>
      <c r="O33" s="51">
        <v>0.1358</v>
      </c>
      <c r="P33" s="51">
        <v>0.0427</v>
      </c>
      <c r="Q33" s="52">
        <v>3000.0</v>
      </c>
      <c r="R33" s="7">
        <f t="shared" si="6"/>
        <v>0.08333333333</v>
      </c>
      <c r="S33" s="53">
        <f t="shared" si="7"/>
        <v>0.8571428571</v>
      </c>
      <c r="T33" s="52">
        <v>180.0</v>
      </c>
      <c r="U33" s="7">
        <f t="shared" si="8"/>
        <v>1.388888889</v>
      </c>
      <c r="V33" s="53">
        <f t="shared" si="9"/>
        <v>0.06</v>
      </c>
      <c r="W33" s="53">
        <f t="shared" si="10"/>
        <v>0.02222222222</v>
      </c>
    </row>
    <row r="34">
      <c r="A34" s="47">
        <v>45783.0</v>
      </c>
      <c r="B34" s="5">
        <v>250.0</v>
      </c>
      <c r="C34" s="48">
        <v>5.0</v>
      </c>
      <c r="D34" s="48">
        <v>3.0</v>
      </c>
      <c r="E34" s="48">
        <v>3.0</v>
      </c>
      <c r="F34" s="48">
        <v>1.0</v>
      </c>
      <c r="G34" s="28">
        <f t="shared" si="1"/>
        <v>50</v>
      </c>
      <c r="H34" s="48">
        <v>150000.0</v>
      </c>
      <c r="I34" s="48">
        <v>232000.0</v>
      </c>
      <c r="J34" s="49">
        <f t="shared" si="2"/>
        <v>1.546666667</v>
      </c>
      <c r="K34" s="28">
        <f t="shared" si="3"/>
        <v>1.077586207</v>
      </c>
      <c r="L34" s="48">
        <v>3500.0</v>
      </c>
      <c r="M34" s="28">
        <f t="shared" si="4"/>
        <v>0.07142857143</v>
      </c>
      <c r="N34" s="50">
        <f t="shared" si="5"/>
        <v>0.0150862069</v>
      </c>
      <c r="O34" s="51">
        <v>0.1358</v>
      </c>
      <c r="P34" s="51">
        <v>0.0427</v>
      </c>
      <c r="Q34" s="52">
        <v>3000.0</v>
      </c>
      <c r="R34" s="7">
        <f t="shared" si="6"/>
        <v>0.08333333333</v>
      </c>
      <c r="S34" s="53">
        <f t="shared" si="7"/>
        <v>0.8571428571</v>
      </c>
      <c r="T34" s="52">
        <v>180.0</v>
      </c>
      <c r="U34" s="7">
        <f t="shared" si="8"/>
        <v>1.388888889</v>
      </c>
      <c r="V34" s="53">
        <f t="shared" si="9"/>
        <v>0.06</v>
      </c>
      <c r="W34" s="53">
        <f t="shared" si="10"/>
        <v>0.02777777778</v>
      </c>
    </row>
    <row r="35">
      <c r="A35" s="47">
        <v>45784.0</v>
      </c>
      <c r="B35" s="5">
        <v>250.0</v>
      </c>
      <c r="C35" s="48">
        <v>9.0</v>
      </c>
      <c r="D35" s="48">
        <v>4.0</v>
      </c>
      <c r="E35" s="48">
        <v>4.0</v>
      </c>
      <c r="F35" s="48">
        <v>2.0</v>
      </c>
      <c r="G35" s="28">
        <f t="shared" si="1"/>
        <v>27.77777778</v>
      </c>
      <c r="H35" s="48">
        <v>150000.0</v>
      </c>
      <c r="I35" s="48">
        <v>232000.0</v>
      </c>
      <c r="J35" s="49">
        <f t="shared" si="2"/>
        <v>1.546666667</v>
      </c>
      <c r="K35" s="28">
        <f t="shared" si="3"/>
        <v>1.077586207</v>
      </c>
      <c r="L35" s="48">
        <v>3500.0</v>
      </c>
      <c r="M35" s="28">
        <f t="shared" si="4"/>
        <v>0.07142857143</v>
      </c>
      <c r="N35" s="50">
        <f t="shared" si="5"/>
        <v>0.0150862069</v>
      </c>
      <c r="O35" s="51">
        <v>0.1358</v>
      </c>
      <c r="P35" s="51">
        <v>0.0427</v>
      </c>
      <c r="Q35" s="52">
        <v>3000.0</v>
      </c>
      <c r="R35" s="7">
        <f t="shared" si="6"/>
        <v>0.08333333333</v>
      </c>
      <c r="S35" s="53">
        <f t="shared" si="7"/>
        <v>0.8571428571</v>
      </c>
      <c r="T35" s="52">
        <v>180.0</v>
      </c>
      <c r="U35" s="7">
        <f t="shared" si="8"/>
        <v>1.388888889</v>
      </c>
      <c r="V35" s="53">
        <f t="shared" si="9"/>
        <v>0.06</v>
      </c>
      <c r="W35" s="53">
        <f t="shared" si="10"/>
        <v>0.05</v>
      </c>
    </row>
    <row r="36">
      <c r="A36" s="47">
        <v>45785.0</v>
      </c>
      <c r="B36" s="5">
        <v>250.0</v>
      </c>
      <c r="C36" s="48">
        <v>10.0</v>
      </c>
      <c r="D36" s="48">
        <v>5.0</v>
      </c>
      <c r="E36" s="48">
        <v>5.0</v>
      </c>
      <c r="F36" s="48">
        <v>2.0</v>
      </c>
      <c r="G36" s="28">
        <f t="shared" si="1"/>
        <v>25</v>
      </c>
      <c r="H36" s="48">
        <v>150000.0</v>
      </c>
      <c r="I36" s="48">
        <v>232000.0</v>
      </c>
      <c r="J36" s="49">
        <f t="shared" si="2"/>
        <v>1.546666667</v>
      </c>
      <c r="K36" s="28">
        <f t="shared" si="3"/>
        <v>1.077586207</v>
      </c>
      <c r="L36" s="48">
        <v>3500.0</v>
      </c>
      <c r="M36" s="28">
        <f t="shared" si="4"/>
        <v>0.07142857143</v>
      </c>
      <c r="N36" s="50">
        <f t="shared" si="5"/>
        <v>0.0150862069</v>
      </c>
      <c r="O36" s="51">
        <v>0.1358</v>
      </c>
      <c r="P36" s="51">
        <v>0.0427</v>
      </c>
      <c r="Q36" s="52">
        <v>3000.0</v>
      </c>
      <c r="R36" s="7">
        <f t="shared" si="6"/>
        <v>0.08333333333</v>
      </c>
      <c r="S36" s="53">
        <f t="shared" si="7"/>
        <v>0.8571428571</v>
      </c>
      <c r="T36" s="52">
        <v>180.0</v>
      </c>
      <c r="U36" s="7">
        <f t="shared" si="8"/>
        <v>1.388888889</v>
      </c>
      <c r="V36" s="53">
        <f t="shared" si="9"/>
        <v>0.06</v>
      </c>
      <c r="W36" s="53">
        <f t="shared" si="10"/>
        <v>0.05555555556</v>
      </c>
    </row>
    <row r="37">
      <c r="A37" s="47">
        <v>45786.0</v>
      </c>
      <c r="B37" s="5">
        <v>250.0</v>
      </c>
      <c r="C37" s="48">
        <v>15.0</v>
      </c>
      <c r="D37" s="48">
        <v>5.0</v>
      </c>
      <c r="E37" s="48">
        <v>5.0</v>
      </c>
      <c r="F37" s="48">
        <v>3.0</v>
      </c>
      <c r="G37" s="28">
        <f t="shared" si="1"/>
        <v>16.66666667</v>
      </c>
      <c r="H37" s="48">
        <v>150000.0</v>
      </c>
      <c r="I37" s="48">
        <v>232000.0</v>
      </c>
      <c r="J37" s="49">
        <f t="shared" si="2"/>
        <v>1.546666667</v>
      </c>
      <c r="K37" s="28">
        <f t="shared" si="3"/>
        <v>1.077586207</v>
      </c>
      <c r="L37" s="48">
        <v>3500.0</v>
      </c>
      <c r="M37" s="28">
        <f t="shared" si="4"/>
        <v>0.07142857143</v>
      </c>
      <c r="N37" s="50">
        <f t="shared" si="5"/>
        <v>0.0150862069</v>
      </c>
      <c r="O37" s="51">
        <v>0.1358</v>
      </c>
      <c r="P37" s="51">
        <v>0.0427</v>
      </c>
      <c r="Q37" s="52">
        <v>3000.0</v>
      </c>
      <c r="R37" s="7">
        <f t="shared" si="6"/>
        <v>0.08333333333</v>
      </c>
      <c r="S37" s="53">
        <f t="shared" si="7"/>
        <v>0.8571428571</v>
      </c>
      <c r="T37" s="52">
        <v>180.0</v>
      </c>
      <c r="U37" s="7">
        <f t="shared" si="8"/>
        <v>1.388888889</v>
      </c>
      <c r="V37" s="53">
        <f t="shared" si="9"/>
        <v>0.06</v>
      </c>
      <c r="W37" s="53">
        <f t="shared" si="10"/>
        <v>0.08333333333</v>
      </c>
    </row>
    <row r="38">
      <c r="A38" s="47">
        <v>45787.0</v>
      </c>
      <c r="B38" s="5">
        <v>250.0</v>
      </c>
      <c r="C38" s="48">
        <v>8.0</v>
      </c>
      <c r="D38" s="48">
        <v>5.0</v>
      </c>
      <c r="E38" s="48">
        <v>5.0</v>
      </c>
      <c r="F38" s="48">
        <v>1.0</v>
      </c>
      <c r="G38" s="28">
        <f t="shared" si="1"/>
        <v>31.25</v>
      </c>
      <c r="H38" s="48">
        <v>150000.0</v>
      </c>
      <c r="I38" s="48">
        <v>232000.0</v>
      </c>
      <c r="J38" s="49">
        <f t="shared" si="2"/>
        <v>1.546666667</v>
      </c>
      <c r="K38" s="28">
        <f t="shared" si="3"/>
        <v>1.077586207</v>
      </c>
      <c r="L38" s="48">
        <v>3500.0</v>
      </c>
      <c r="M38" s="28">
        <f t="shared" si="4"/>
        <v>0.07142857143</v>
      </c>
      <c r="N38" s="50">
        <f t="shared" si="5"/>
        <v>0.0150862069</v>
      </c>
      <c r="O38" s="51">
        <v>0.1358</v>
      </c>
      <c r="P38" s="51">
        <v>0.0427</v>
      </c>
      <c r="Q38" s="52">
        <v>3000.0</v>
      </c>
      <c r="R38" s="7">
        <f t="shared" si="6"/>
        <v>0.08333333333</v>
      </c>
      <c r="S38" s="53">
        <f t="shared" si="7"/>
        <v>0.8571428571</v>
      </c>
      <c r="T38" s="52">
        <v>180.0</v>
      </c>
      <c r="U38" s="7">
        <f t="shared" si="8"/>
        <v>1.388888889</v>
      </c>
      <c r="V38" s="53">
        <f t="shared" si="9"/>
        <v>0.06</v>
      </c>
      <c r="W38" s="53">
        <f t="shared" si="10"/>
        <v>0.04444444444</v>
      </c>
    </row>
    <row r="39">
      <c r="A39" s="47">
        <v>45788.0</v>
      </c>
      <c r="B39" s="5">
        <v>250.0</v>
      </c>
      <c r="C39" s="48">
        <v>11.0</v>
      </c>
      <c r="D39" s="48">
        <v>3.0</v>
      </c>
      <c r="E39" s="48">
        <v>3.0</v>
      </c>
      <c r="F39" s="48">
        <v>4.0</v>
      </c>
      <c r="G39" s="28">
        <f t="shared" si="1"/>
        <v>22.72727273</v>
      </c>
      <c r="H39" s="48">
        <v>150000.0</v>
      </c>
      <c r="I39" s="48">
        <v>232000.0</v>
      </c>
      <c r="J39" s="49">
        <f t="shared" si="2"/>
        <v>1.546666667</v>
      </c>
      <c r="K39" s="28">
        <f t="shared" si="3"/>
        <v>1.077586207</v>
      </c>
      <c r="L39" s="48">
        <v>3500.0</v>
      </c>
      <c r="M39" s="28">
        <f t="shared" si="4"/>
        <v>0.07142857143</v>
      </c>
      <c r="N39" s="50">
        <f t="shared" si="5"/>
        <v>0.0150862069</v>
      </c>
      <c r="O39" s="51">
        <v>0.1358</v>
      </c>
      <c r="P39" s="51">
        <v>0.0427</v>
      </c>
      <c r="Q39" s="52">
        <v>3000.0</v>
      </c>
      <c r="R39" s="7">
        <f t="shared" si="6"/>
        <v>0.08333333333</v>
      </c>
      <c r="S39" s="53">
        <f t="shared" si="7"/>
        <v>0.8571428571</v>
      </c>
      <c r="T39" s="52">
        <v>180.0</v>
      </c>
      <c r="U39" s="7">
        <f t="shared" si="8"/>
        <v>1.388888889</v>
      </c>
      <c r="V39" s="53">
        <f t="shared" si="9"/>
        <v>0.06</v>
      </c>
      <c r="W39" s="53">
        <f t="shared" si="10"/>
        <v>0.06111111111</v>
      </c>
    </row>
    <row r="40">
      <c r="A40" s="47">
        <v>45789.0</v>
      </c>
      <c r="B40" s="5">
        <v>250.0</v>
      </c>
      <c r="C40" s="48">
        <v>4.0</v>
      </c>
      <c r="D40" s="48">
        <v>4.0</v>
      </c>
      <c r="E40" s="48">
        <v>4.0</v>
      </c>
      <c r="F40" s="48">
        <v>2.0</v>
      </c>
      <c r="G40" s="28">
        <f t="shared" si="1"/>
        <v>62.5</v>
      </c>
      <c r="H40" s="48">
        <v>150000.0</v>
      </c>
      <c r="I40" s="48">
        <v>232000.0</v>
      </c>
      <c r="J40" s="49">
        <f t="shared" si="2"/>
        <v>1.546666667</v>
      </c>
      <c r="K40" s="28">
        <f t="shared" si="3"/>
        <v>1.077586207</v>
      </c>
      <c r="L40" s="48">
        <v>3500.0</v>
      </c>
      <c r="M40" s="28">
        <f t="shared" si="4"/>
        <v>0.07142857143</v>
      </c>
      <c r="N40" s="50">
        <f t="shared" si="5"/>
        <v>0.0150862069</v>
      </c>
      <c r="O40" s="51">
        <v>0.1358</v>
      </c>
      <c r="P40" s="51">
        <v>0.0427</v>
      </c>
      <c r="Q40" s="52">
        <v>3000.0</v>
      </c>
      <c r="R40" s="7">
        <f t="shared" si="6"/>
        <v>0.08333333333</v>
      </c>
      <c r="S40" s="53">
        <f t="shared" si="7"/>
        <v>0.8571428571</v>
      </c>
      <c r="T40" s="52">
        <v>180.0</v>
      </c>
      <c r="U40" s="7">
        <f t="shared" si="8"/>
        <v>1.388888889</v>
      </c>
      <c r="V40" s="53">
        <f t="shared" si="9"/>
        <v>0.06</v>
      </c>
      <c r="W40" s="53">
        <f t="shared" si="10"/>
        <v>0.02222222222</v>
      </c>
    </row>
    <row r="41">
      <c r="A41" s="47">
        <v>45790.0</v>
      </c>
      <c r="B41" s="5">
        <v>250.0</v>
      </c>
      <c r="C41" s="48">
        <v>3.0</v>
      </c>
      <c r="D41" s="48">
        <v>5.0</v>
      </c>
      <c r="E41" s="48">
        <v>5.0</v>
      </c>
      <c r="F41" s="48">
        <v>5.0</v>
      </c>
      <c r="G41" s="28">
        <f t="shared" si="1"/>
        <v>83.33333333</v>
      </c>
      <c r="H41" s="48">
        <v>150000.0</v>
      </c>
      <c r="I41" s="48">
        <v>232000.0</v>
      </c>
      <c r="J41" s="49">
        <f t="shared" si="2"/>
        <v>1.546666667</v>
      </c>
      <c r="K41" s="28">
        <f t="shared" si="3"/>
        <v>1.077586207</v>
      </c>
      <c r="L41" s="48">
        <v>3500.0</v>
      </c>
      <c r="M41" s="28">
        <f t="shared" si="4"/>
        <v>0.07142857143</v>
      </c>
      <c r="N41" s="50">
        <f t="shared" si="5"/>
        <v>0.0150862069</v>
      </c>
      <c r="O41" s="51">
        <v>0.1358</v>
      </c>
      <c r="P41" s="51">
        <v>0.0427</v>
      </c>
      <c r="Q41" s="52">
        <v>3000.0</v>
      </c>
      <c r="R41" s="7">
        <f t="shared" si="6"/>
        <v>0.08333333333</v>
      </c>
      <c r="S41" s="53">
        <f t="shared" si="7"/>
        <v>0.8571428571</v>
      </c>
      <c r="T41" s="52">
        <v>180.0</v>
      </c>
      <c r="U41" s="7">
        <f t="shared" si="8"/>
        <v>1.388888889</v>
      </c>
      <c r="V41" s="53">
        <f t="shared" si="9"/>
        <v>0.06</v>
      </c>
      <c r="W41" s="53">
        <f t="shared" si="10"/>
        <v>0.01666666667</v>
      </c>
    </row>
    <row r="42">
      <c r="A42" s="47">
        <v>45791.0</v>
      </c>
      <c r="B42" s="5">
        <v>250.0</v>
      </c>
      <c r="C42" s="48">
        <v>8.0</v>
      </c>
      <c r="D42" s="48">
        <v>5.0</v>
      </c>
      <c r="E42" s="48">
        <v>5.0</v>
      </c>
      <c r="F42" s="48">
        <v>1.0</v>
      </c>
      <c r="G42" s="28">
        <f t="shared" si="1"/>
        <v>31.25</v>
      </c>
      <c r="H42" s="48">
        <v>150000.0</v>
      </c>
      <c r="I42" s="48">
        <v>232000.0</v>
      </c>
      <c r="J42" s="49">
        <f t="shared" si="2"/>
        <v>1.546666667</v>
      </c>
      <c r="K42" s="28">
        <f t="shared" si="3"/>
        <v>1.077586207</v>
      </c>
      <c r="L42" s="48">
        <v>3500.0</v>
      </c>
      <c r="M42" s="28">
        <f t="shared" si="4"/>
        <v>0.07142857143</v>
      </c>
      <c r="N42" s="50">
        <f t="shared" si="5"/>
        <v>0.0150862069</v>
      </c>
      <c r="O42" s="51">
        <v>0.1358</v>
      </c>
      <c r="P42" s="51">
        <v>0.0427</v>
      </c>
      <c r="Q42" s="52">
        <v>3000.0</v>
      </c>
      <c r="R42" s="7">
        <f t="shared" si="6"/>
        <v>0.08333333333</v>
      </c>
      <c r="S42" s="53">
        <f t="shared" si="7"/>
        <v>0.8571428571</v>
      </c>
      <c r="T42" s="52">
        <v>180.0</v>
      </c>
      <c r="U42" s="7">
        <f t="shared" si="8"/>
        <v>1.388888889</v>
      </c>
      <c r="V42" s="53">
        <f t="shared" si="9"/>
        <v>0.06</v>
      </c>
      <c r="W42" s="53">
        <f t="shared" si="10"/>
        <v>0.04444444444</v>
      </c>
    </row>
    <row r="43">
      <c r="A43" s="47">
        <v>45792.0</v>
      </c>
      <c r="B43" s="5">
        <v>250.0</v>
      </c>
      <c r="C43" s="48">
        <v>6.87912087912087</v>
      </c>
      <c r="D43" s="48">
        <v>5.0</v>
      </c>
      <c r="E43" s="48">
        <v>5.0</v>
      </c>
      <c r="F43" s="48">
        <v>1.0</v>
      </c>
      <c r="G43" s="28">
        <f t="shared" si="1"/>
        <v>36.34185304</v>
      </c>
      <c r="H43" s="48">
        <v>150000.0</v>
      </c>
      <c r="I43" s="48">
        <v>232000.0</v>
      </c>
      <c r="J43" s="49">
        <f t="shared" si="2"/>
        <v>1.546666667</v>
      </c>
      <c r="K43" s="28">
        <f t="shared" si="3"/>
        <v>1.077586207</v>
      </c>
      <c r="L43" s="48">
        <v>3500.0</v>
      </c>
      <c r="M43" s="28">
        <f t="shared" si="4"/>
        <v>0.07142857143</v>
      </c>
      <c r="N43" s="50">
        <f t="shared" si="5"/>
        <v>0.0150862069</v>
      </c>
      <c r="O43" s="51">
        <v>0.1358</v>
      </c>
      <c r="P43" s="51">
        <v>0.0427</v>
      </c>
      <c r="Q43" s="52">
        <v>3000.0</v>
      </c>
      <c r="R43" s="7">
        <f t="shared" si="6"/>
        <v>0.08333333333</v>
      </c>
      <c r="S43" s="53">
        <f t="shared" si="7"/>
        <v>0.8571428571</v>
      </c>
      <c r="T43" s="52">
        <v>180.0</v>
      </c>
      <c r="U43" s="7">
        <f t="shared" si="8"/>
        <v>1.388888889</v>
      </c>
      <c r="V43" s="53">
        <f t="shared" si="9"/>
        <v>0.06</v>
      </c>
      <c r="W43" s="53">
        <f t="shared" si="10"/>
        <v>0.03821733822</v>
      </c>
    </row>
    <row r="44">
      <c r="A44" s="47">
        <v>45793.0</v>
      </c>
      <c r="B44" s="5">
        <v>250.0</v>
      </c>
      <c r="C44" s="48">
        <v>4.0</v>
      </c>
      <c r="D44" s="48">
        <v>3.0</v>
      </c>
      <c r="E44" s="48">
        <v>3.0</v>
      </c>
      <c r="F44" s="48">
        <v>2.0</v>
      </c>
      <c r="G44" s="28">
        <f t="shared" si="1"/>
        <v>62.5</v>
      </c>
      <c r="H44" s="48">
        <v>150000.0</v>
      </c>
      <c r="I44" s="48">
        <v>232000.0</v>
      </c>
      <c r="J44" s="49">
        <f t="shared" si="2"/>
        <v>1.546666667</v>
      </c>
      <c r="K44" s="28">
        <f t="shared" si="3"/>
        <v>1.077586207</v>
      </c>
      <c r="L44" s="48">
        <v>3500.0</v>
      </c>
      <c r="M44" s="28">
        <f t="shared" si="4"/>
        <v>0.07142857143</v>
      </c>
      <c r="N44" s="50">
        <f t="shared" si="5"/>
        <v>0.0150862069</v>
      </c>
      <c r="O44" s="51">
        <v>0.1358</v>
      </c>
      <c r="P44" s="51">
        <v>0.0427</v>
      </c>
      <c r="Q44" s="52">
        <v>3000.0</v>
      </c>
      <c r="R44" s="7">
        <f t="shared" si="6"/>
        <v>0.08333333333</v>
      </c>
      <c r="S44" s="53">
        <f t="shared" si="7"/>
        <v>0.8571428571</v>
      </c>
      <c r="T44" s="52">
        <v>180.0</v>
      </c>
      <c r="U44" s="7">
        <f t="shared" si="8"/>
        <v>1.388888889</v>
      </c>
      <c r="V44" s="53">
        <f t="shared" si="9"/>
        <v>0.06</v>
      </c>
      <c r="W44" s="53">
        <f t="shared" si="10"/>
        <v>0.02222222222</v>
      </c>
    </row>
    <row r="45">
      <c r="A45" s="47">
        <v>45794.0</v>
      </c>
      <c r="B45" s="5">
        <v>250.0</v>
      </c>
      <c r="C45" s="48">
        <v>9.0</v>
      </c>
      <c r="D45" s="48">
        <v>4.0</v>
      </c>
      <c r="E45" s="48">
        <v>4.0</v>
      </c>
      <c r="F45" s="48">
        <v>2.0</v>
      </c>
      <c r="G45" s="28">
        <f t="shared" si="1"/>
        <v>27.77777778</v>
      </c>
      <c r="H45" s="48">
        <v>150000.0</v>
      </c>
      <c r="I45" s="48">
        <v>232000.0</v>
      </c>
      <c r="J45" s="49">
        <f t="shared" si="2"/>
        <v>1.546666667</v>
      </c>
      <c r="K45" s="28">
        <f t="shared" si="3"/>
        <v>1.077586207</v>
      </c>
      <c r="L45" s="48">
        <v>3500.0</v>
      </c>
      <c r="M45" s="28">
        <f t="shared" si="4"/>
        <v>0.07142857143</v>
      </c>
      <c r="N45" s="50">
        <f t="shared" si="5"/>
        <v>0.0150862069</v>
      </c>
      <c r="O45" s="51">
        <v>0.1358</v>
      </c>
      <c r="P45" s="51">
        <v>0.0427</v>
      </c>
      <c r="Q45" s="52">
        <v>3000.0</v>
      </c>
      <c r="R45" s="7">
        <f t="shared" si="6"/>
        <v>0.08333333333</v>
      </c>
      <c r="S45" s="53">
        <f t="shared" si="7"/>
        <v>0.8571428571</v>
      </c>
      <c r="T45" s="52">
        <v>180.0</v>
      </c>
      <c r="U45" s="7">
        <f t="shared" si="8"/>
        <v>1.388888889</v>
      </c>
      <c r="V45" s="53">
        <f t="shared" si="9"/>
        <v>0.06</v>
      </c>
      <c r="W45" s="53">
        <f t="shared" si="10"/>
        <v>0.05</v>
      </c>
    </row>
    <row r="46">
      <c r="A46" s="47">
        <v>45795.0</v>
      </c>
      <c r="B46" s="5">
        <v>250.0</v>
      </c>
      <c r="C46" s="48">
        <v>14.0</v>
      </c>
      <c r="D46" s="48">
        <v>5.0</v>
      </c>
      <c r="E46" s="48">
        <v>5.0</v>
      </c>
      <c r="F46" s="48">
        <v>1.0</v>
      </c>
      <c r="G46" s="28">
        <f t="shared" si="1"/>
        <v>17.85714286</v>
      </c>
      <c r="H46" s="48">
        <v>150000.0</v>
      </c>
      <c r="I46" s="48">
        <v>232000.0</v>
      </c>
      <c r="J46" s="49">
        <f t="shared" si="2"/>
        <v>1.546666667</v>
      </c>
      <c r="K46" s="28">
        <f t="shared" si="3"/>
        <v>1.077586207</v>
      </c>
      <c r="L46" s="48">
        <v>3500.0</v>
      </c>
      <c r="M46" s="28">
        <f t="shared" si="4"/>
        <v>0.07142857143</v>
      </c>
      <c r="N46" s="50">
        <f t="shared" si="5"/>
        <v>0.0150862069</v>
      </c>
      <c r="O46" s="51">
        <v>0.1358</v>
      </c>
      <c r="P46" s="51">
        <v>0.0427</v>
      </c>
      <c r="Q46" s="52">
        <v>3000.0</v>
      </c>
      <c r="R46" s="7">
        <f t="shared" si="6"/>
        <v>0.08333333333</v>
      </c>
      <c r="S46" s="53">
        <f t="shared" si="7"/>
        <v>0.8571428571</v>
      </c>
      <c r="T46" s="52">
        <v>180.0</v>
      </c>
      <c r="U46" s="7">
        <f t="shared" si="8"/>
        <v>1.388888889</v>
      </c>
      <c r="V46" s="53">
        <f t="shared" si="9"/>
        <v>0.06</v>
      </c>
      <c r="W46" s="53">
        <f t="shared" si="10"/>
        <v>0.07777777778</v>
      </c>
    </row>
    <row r="47">
      <c r="A47" s="47">
        <v>45796.0</v>
      </c>
      <c r="B47" s="5">
        <v>250.0</v>
      </c>
      <c r="C47" s="48">
        <v>18.0</v>
      </c>
      <c r="D47" s="48">
        <v>3.0</v>
      </c>
      <c r="E47" s="48">
        <v>3.0</v>
      </c>
      <c r="F47" s="48">
        <v>4.0</v>
      </c>
      <c r="G47" s="28">
        <f t="shared" si="1"/>
        <v>13.88888889</v>
      </c>
      <c r="H47" s="48">
        <v>150000.0</v>
      </c>
      <c r="I47" s="48">
        <v>232000.0</v>
      </c>
      <c r="J47" s="49">
        <f t="shared" si="2"/>
        <v>1.546666667</v>
      </c>
      <c r="K47" s="28">
        <f t="shared" si="3"/>
        <v>1.077586207</v>
      </c>
      <c r="L47" s="48">
        <v>3500.0</v>
      </c>
      <c r="M47" s="28">
        <f t="shared" si="4"/>
        <v>0.07142857143</v>
      </c>
      <c r="N47" s="50">
        <f t="shared" si="5"/>
        <v>0.0150862069</v>
      </c>
      <c r="O47" s="51">
        <v>0.1358</v>
      </c>
      <c r="P47" s="51">
        <v>0.0427</v>
      </c>
      <c r="Q47" s="52">
        <v>3000.0</v>
      </c>
      <c r="R47" s="7">
        <f t="shared" si="6"/>
        <v>0.08333333333</v>
      </c>
      <c r="S47" s="53">
        <f t="shared" si="7"/>
        <v>0.8571428571</v>
      </c>
      <c r="T47" s="52">
        <v>180.0</v>
      </c>
      <c r="U47" s="7">
        <f t="shared" si="8"/>
        <v>1.388888889</v>
      </c>
      <c r="V47" s="53">
        <f t="shared" si="9"/>
        <v>0.06</v>
      </c>
      <c r="W47" s="53">
        <f t="shared" si="10"/>
        <v>0.1</v>
      </c>
    </row>
    <row r="48">
      <c r="A48" s="47">
        <v>45797.0</v>
      </c>
      <c r="B48" s="5">
        <v>250.0</v>
      </c>
      <c r="C48" s="48">
        <v>1.0</v>
      </c>
      <c r="D48" s="48">
        <v>4.0</v>
      </c>
      <c r="E48" s="48">
        <v>4.0</v>
      </c>
      <c r="F48" s="48">
        <v>2.0</v>
      </c>
      <c r="G48" s="28">
        <f t="shared" si="1"/>
        <v>250</v>
      </c>
      <c r="H48" s="48">
        <v>150000.0</v>
      </c>
      <c r="I48" s="48">
        <v>232000.0</v>
      </c>
      <c r="J48" s="49">
        <f t="shared" si="2"/>
        <v>1.546666667</v>
      </c>
      <c r="K48" s="28">
        <f t="shared" si="3"/>
        <v>1.077586207</v>
      </c>
      <c r="L48" s="48">
        <v>3500.0</v>
      </c>
      <c r="M48" s="28">
        <f t="shared" si="4"/>
        <v>0.07142857143</v>
      </c>
      <c r="N48" s="50">
        <f t="shared" si="5"/>
        <v>0.0150862069</v>
      </c>
      <c r="O48" s="51">
        <v>0.1358</v>
      </c>
      <c r="P48" s="51">
        <v>0.0427</v>
      </c>
      <c r="Q48" s="52">
        <v>3000.0</v>
      </c>
      <c r="R48" s="7">
        <f t="shared" si="6"/>
        <v>0.08333333333</v>
      </c>
      <c r="S48" s="53">
        <f t="shared" si="7"/>
        <v>0.8571428571</v>
      </c>
      <c r="T48" s="52">
        <v>180.0</v>
      </c>
      <c r="U48" s="7">
        <f t="shared" si="8"/>
        <v>1.388888889</v>
      </c>
      <c r="V48" s="53">
        <f t="shared" si="9"/>
        <v>0.06</v>
      </c>
      <c r="W48" s="53">
        <f t="shared" si="10"/>
        <v>0.005555555556</v>
      </c>
    </row>
    <row r="49">
      <c r="A49" s="47">
        <v>45798.0</v>
      </c>
      <c r="B49" s="5">
        <v>250.0</v>
      </c>
      <c r="C49" s="48">
        <v>2.0</v>
      </c>
      <c r="D49" s="48">
        <v>5.0</v>
      </c>
      <c r="E49" s="48">
        <v>5.0</v>
      </c>
      <c r="F49" s="48">
        <v>5.0</v>
      </c>
      <c r="G49" s="28">
        <f t="shared" si="1"/>
        <v>125</v>
      </c>
      <c r="H49" s="48">
        <v>150000.0</v>
      </c>
      <c r="I49" s="48">
        <v>232000.0</v>
      </c>
      <c r="J49" s="49">
        <f t="shared" si="2"/>
        <v>1.546666667</v>
      </c>
      <c r="K49" s="28">
        <f t="shared" si="3"/>
        <v>1.077586207</v>
      </c>
      <c r="L49" s="48">
        <v>3500.0</v>
      </c>
      <c r="M49" s="28">
        <f t="shared" si="4"/>
        <v>0.07142857143</v>
      </c>
      <c r="N49" s="50">
        <f t="shared" si="5"/>
        <v>0.0150862069</v>
      </c>
      <c r="O49" s="51">
        <v>0.1358</v>
      </c>
      <c r="P49" s="51">
        <v>0.0427</v>
      </c>
      <c r="Q49" s="52">
        <v>3000.0</v>
      </c>
      <c r="R49" s="7">
        <f t="shared" si="6"/>
        <v>0.08333333333</v>
      </c>
      <c r="S49" s="53">
        <f t="shared" si="7"/>
        <v>0.8571428571</v>
      </c>
      <c r="T49" s="52">
        <v>180.0</v>
      </c>
      <c r="U49" s="7">
        <f t="shared" si="8"/>
        <v>1.388888889</v>
      </c>
      <c r="V49" s="53">
        <f t="shared" si="9"/>
        <v>0.06</v>
      </c>
      <c r="W49" s="53">
        <f t="shared" si="10"/>
        <v>0.01111111111</v>
      </c>
    </row>
    <row r="50">
      <c r="A50" s="47">
        <v>45799.0</v>
      </c>
      <c r="B50" s="5">
        <v>250.0</v>
      </c>
      <c r="C50" s="48">
        <v>5.0</v>
      </c>
      <c r="D50" s="48">
        <v>5.0</v>
      </c>
      <c r="E50" s="48">
        <v>5.0</v>
      </c>
      <c r="F50" s="48">
        <v>1.0</v>
      </c>
      <c r="G50" s="28">
        <f t="shared" si="1"/>
        <v>50</v>
      </c>
      <c r="H50" s="48">
        <v>150000.0</v>
      </c>
      <c r="I50" s="48">
        <v>232000.0</v>
      </c>
      <c r="J50" s="49">
        <f t="shared" si="2"/>
        <v>1.546666667</v>
      </c>
      <c r="K50" s="28">
        <f t="shared" si="3"/>
        <v>1.077586207</v>
      </c>
      <c r="L50" s="48">
        <v>3500.0</v>
      </c>
      <c r="M50" s="28">
        <f t="shared" si="4"/>
        <v>0.07142857143</v>
      </c>
      <c r="N50" s="50">
        <f t="shared" si="5"/>
        <v>0.0150862069</v>
      </c>
      <c r="O50" s="51">
        <v>0.1358</v>
      </c>
      <c r="P50" s="51">
        <v>0.0427</v>
      </c>
      <c r="Q50" s="52">
        <v>3000.0</v>
      </c>
      <c r="R50" s="7">
        <f t="shared" si="6"/>
        <v>0.08333333333</v>
      </c>
      <c r="S50" s="53">
        <f t="shared" si="7"/>
        <v>0.8571428571</v>
      </c>
      <c r="T50" s="52">
        <v>180.0</v>
      </c>
      <c r="U50" s="7">
        <f t="shared" si="8"/>
        <v>1.388888889</v>
      </c>
      <c r="V50" s="53">
        <f t="shared" si="9"/>
        <v>0.06</v>
      </c>
      <c r="W50" s="53">
        <f t="shared" si="10"/>
        <v>0.02777777778</v>
      </c>
    </row>
    <row r="51">
      <c r="A51" s="47">
        <v>45800.0</v>
      </c>
      <c r="B51" s="5">
        <v>250.0</v>
      </c>
      <c r="C51" s="48">
        <v>7.0</v>
      </c>
      <c r="D51" s="48">
        <v>5.0</v>
      </c>
      <c r="E51" s="48">
        <v>5.0</v>
      </c>
      <c r="F51" s="48">
        <v>1.0</v>
      </c>
      <c r="G51" s="28">
        <f t="shared" si="1"/>
        <v>35.71428571</v>
      </c>
      <c r="H51" s="48">
        <v>150000.0</v>
      </c>
      <c r="I51" s="48">
        <v>232000.0</v>
      </c>
      <c r="J51" s="49">
        <f t="shared" si="2"/>
        <v>1.546666667</v>
      </c>
      <c r="K51" s="28">
        <f t="shared" si="3"/>
        <v>1.077586207</v>
      </c>
      <c r="L51" s="48">
        <v>3500.0</v>
      </c>
      <c r="M51" s="28">
        <f t="shared" si="4"/>
        <v>0.07142857143</v>
      </c>
      <c r="N51" s="50">
        <f t="shared" si="5"/>
        <v>0.0150862069</v>
      </c>
      <c r="O51" s="51">
        <v>0.1358</v>
      </c>
      <c r="P51" s="51">
        <v>0.0427</v>
      </c>
      <c r="Q51" s="52">
        <v>3000.0</v>
      </c>
      <c r="R51" s="7">
        <f t="shared" si="6"/>
        <v>0.08333333333</v>
      </c>
      <c r="S51" s="53">
        <f t="shared" si="7"/>
        <v>0.8571428571</v>
      </c>
      <c r="T51" s="52">
        <v>180.0</v>
      </c>
      <c r="U51" s="7">
        <f t="shared" si="8"/>
        <v>1.388888889</v>
      </c>
      <c r="V51" s="53">
        <f t="shared" si="9"/>
        <v>0.06</v>
      </c>
      <c r="W51" s="53">
        <f t="shared" si="10"/>
        <v>0.03888888889</v>
      </c>
    </row>
    <row r="52">
      <c r="A52" s="47">
        <v>45801.0</v>
      </c>
      <c r="B52" s="5">
        <v>250.0</v>
      </c>
      <c r="C52" s="48">
        <v>9.0</v>
      </c>
      <c r="D52" s="48">
        <v>5.0</v>
      </c>
      <c r="E52" s="48">
        <v>5.0</v>
      </c>
      <c r="F52" s="48">
        <v>2.0</v>
      </c>
      <c r="G52" s="28">
        <f t="shared" si="1"/>
        <v>27.77777778</v>
      </c>
      <c r="H52" s="48">
        <v>150000.0</v>
      </c>
      <c r="I52" s="48">
        <v>232000.0</v>
      </c>
      <c r="J52" s="49">
        <f t="shared" si="2"/>
        <v>1.546666667</v>
      </c>
      <c r="K52" s="28">
        <f t="shared" si="3"/>
        <v>1.077586207</v>
      </c>
      <c r="L52" s="48">
        <v>3500.0</v>
      </c>
      <c r="M52" s="28">
        <f t="shared" si="4"/>
        <v>0.07142857143</v>
      </c>
      <c r="N52" s="50">
        <f t="shared" si="5"/>
        <v>0.0150862069</v>
      </c>
      <c r="O52" s="51">
        <v>0.1358</v>
      </c>
      <c r="P52" s="51">
        <v>0.0427</v>
      </c>
      <c r="Q52" s="52">
        <v>3000.0</v>
      </c>
      <c r="R52" s="7">
        <f t="shared" si="6"/>
        <v>0.08333333333</v>
      </c>
      <c r="S52" s="53">
        <f t="shared" si="7"/>
        <v>0.8571428571</v>
      </c>
      <c r="T52" s="52">
        <v>180.0</v>
      </c>
      <c r="U52" s="7">
        <f t="shared" si="8"/>
        <v>1.388888889</v>
      </c>
      <c r="V52" s="53">
        <f t="shared" si="9"/>
        <v>0.06</v>
      </c>
      <c r="W52" s="53">
        <f t="shared" si="10"/>
        <v>0.05</v>
      </c>
    </row>
    <row r="53">
      <c r="A53" s="47">
        <v>45802.0</v>
      </c>
      <c r="B53" s="5"/>
      <c r="C53" s="48"/>
      <c r="D53" s="48"/>
      <c r="E53" s="48"/>
      <c r="F53" s="48"/>
      <c r="G53" s="28"/>
      <c r="H53" s="48"/>
      <c r="I53" s="48"/>
      <c r="J53" s="49"/>
      <c r="K53" s="28"/>
      <c r="L53" s="48"/>
      <c r="M53" s="28"/>
      <c r="N53" s="50"/>
      <c r="O53" s="51"/>
      <c r="P53" s="51"/>
      <c r="Q53" s="52"/>
      <c r="R53" s="54"/>
      <c r="S53" s="53"/>
      <c r="T53" s="52"/>
      <c r="U53" s="54"/>
      <c r="V53" s="53"/>
      <c r="W53" s="53"/>
    </row>
    <row r="54">
      <c r="A54" s="47">
        <v>45803.0</v>
      </c>
      <c r="B54" s="5"/>
      <c r="C54" s="48"/>
      <c r="D54" s="48"/>
      <c r="E54" s="48"/>
      <c r="F54" s="48"/>
      <c r="G54" s="28"/>
      <c r="H54" s="48"/>
      <c r="I54" s="48"/>
      <c r="J54" s="49"/>
      <c r="K54" s="28"/>
      <c r="L54" s="48"/>
      <c r="M54" s="28"/>
      <c r="N54" s="50"/>
      <c r="O54" s="51"/>
      <c r="P54" s="51"/>
      <c r="Q54" s="52"/>
      <c r="R54" s="54"/>
      <c r="S54" s="53"/>
      <c r="T54" s="52"/>
      <c r="U54" s="54"/>
      <c r="V54" s="53"/>
      <c r="W54" s="53"/>
    </row>
    <row r="55">
      <c r="A55" s="47">
        <v>45804.0</v>
      </c>
      <c r="B55" s="5"/>
      <c r="C55" s="48"/>
      <c r="D55" s="48"/>
      <c r="E55" s="48"/>
      <c r="F55" s="48"/>
      <c r="G55" s="28"/>
      <c r="H55" s="48"/>
      <c r="I55" s="48"/>
      <c r="J55" s="49"/>
      <c r="K55" s="28"/>
      <c r="L55" s="48"/>
      <c r="M55" s="28"/>
      <c r="N55" s="50"/>
      <c r="O55" s="51"/>
      <c r="P55" s="51"/>
      <c r="Q55" s="52"/>
      <c r="R55" s="54"/>
      <c r="S55" s="53"/>
      <c r="T55" s="52"/>
      <c r="U55" s="54"/>
      <c r="V55" s="53"/>
      <c r="W55" s="53"/>
    </row>
    <row r="56">
      <c r="A56" s="47">
        <v>45805.0</v>
      </c>
      <c r="B56" s="5"/>
      <c r="C56" s="48"/>
      <c r="D56" s="48"/>
      <c r="E56" s="48"/>
      <c r="F56" s="48"/>
      <c r="G56" s="28"/>
      <c r="H56" s="48"/>
      <c r="I56" s="48"/>
      <c r="J56" s="49"/>
      <c r="K56" s="28"/>
      <c r="L56" s="48"/>
      <c r="M56" s="28"/>
      <c r="N56" s="50"/>
      <c r="O56" s="51"/>
      <c r="P56" s="51"/>
      <c r="Q56" s="52"/>
      <c r="R56" s="54"/>
      <c r="S56" s="53"/>
      <c r="T56" s="52"/>
      <c r="U56" s="54"/>
      <c r="V56" s="53"/>
      <c r="W56" s="53"/>
    </row>
    <row r="57">
      <c r="A57" s="47">
        <v>45806.0</v>
      </c>
      <c r="B57" s="5"/>
      <c r="C57" s="48"/>
      <c r="D57" s="48"/>
      <c r="E57" s="48"/>
      <c r="F57" s="48"/>
      <c r="G57" s="28"/>
      <c r="H57" s="48"/>
      <c r="I57" s="48"/>
      <c r="J57" s="49"/>
      <c r="K57" s="28"/>
      <c r="L57" s="48"/>
      <c r="M57" s="28"/>
      <c r="N57" s="50"/>
      <c r="O57" s="51"/>
      <c r="P57" s="51"/>
      <c r="Q57" s="52"/>
      <c r="R57" s="54"/>
      <c r="S57" s="53"/>
      <c r="T57" s="52"/>
      <c r="U57" s="54"/>
      <c r="V57" s="53"/>
      <c r="W57" s="53"/>
    </row>
    <row r="58">
      <c r="A58" s="47">
        <v>45807.0</v>
      </c>
      <c r="B58" s="5"/>
      <c r="C58" s="48"/>
      <c r="D58" s="48"/>
      <c r="E58" s="48"/>
      <c r="F58" s="48"/>
      <c r="G58" s="28"/>
      <c r="H58" s="48"/>
      <c r="I58" s="48"/>
      <c r="J58" s="49"/>
      <c r="K58" s="28"/>
      <c r="L58" s="48"/>
      <c r="M58" s="28"/>
      <c r="N58" s="50"/>
      <c r="O58" s="51"/>
      <c r="P58" s="51"/>
      <c r="Q58" s="52"/>
      <c r="R58" s="54"/>
      <c r="S58" s="53"/>
      <c r="T58" s="52"/>
      <c r="U58" s="54"/>
      <c r="V58" s="53"/>
      <c r="W58" s="53"/>
    </row>
    <row r="59">
      <c r="A59" s="47">
        <v>45808.0</v>
      </c>
      <c r="B59" s="5"/>
      <c r="C59" s="48"/>
      <c r="D59" s="48"/>
      <c r="E59" s="48"/>
      <c r="F59" s="48"/>
      <c r="G59" s="28"/>
      <c r="H59" s="48"/>
      <c r="I59" s="48"/>
      <c r="J59" s="49"/>
      <c r="K59" s="28"/>
      <c r="L59" s="48"/>
      <c r="M59" s="28"/>
      <c r="N59" s="50"/>
      <c r="O59" s="51"/>
      <c r="P59" s="51"/>
      <c r="Q59" s="52"/>
      <c r="R59" s="54"/>
      <c r="S59" s="53"/>
      <c r="T59" s="52"/>
      <c r="U59" s="54"/>
      <c r="V59" s="53"/>
      <c r="W59" s="53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  <row r="100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7.63"/>
    <col customWidth="1" min="2" max="3" width="17.25"/>
    <col customWidth="1" min="4" max="4" width="20.88"/>
    <col customWidth="1" min="5" max="5" width="20.5"/>
    <col customWidth="1" min="6" max="16" width="17.25"/>
    <col customWidth="1" min="17" max="17" width="22.5"/>
    <col customWidth="1" min="18" max="18" width="30.0"/>
    <col customWidth="1" min="19" max="21" width="19.75"/>
    <col customWidth="1" min="22" max="22" width="25.13"/>
    <col customWidth="1" min="23" max="23" width="30.63"/>
  </cols>
  <sheetData>
    <row r="1">
      <c r="A1" s="1" t="s">
        <v>98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A2" s="34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A3" s="35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>
      <c r="A4" s="36" t="s">
        <v>58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>
      <c r="A6" s="37" t="s">
        <v>59</v>
      </c>
      <c r="B6" s="3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>
      <c r="A7" s="39" t="s">
        <v>60</v>
      </c>
      <c r="B7" s="40">
        <f>'Metas do Projeto'!G4</f>
        <v>20000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>
      <c r="A8" s="39" t="s">
        <v>61</v>
      </c>
      <c r="B8" s="41">
        <f>'Metas do Projeto'!G8</f>
        <v>720.7207207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>
      <c r="A9" s="39" t="s">
        <v>62</v>
      </c>
      <c r="B9" s="40">
        <f>'Metas do Projeto'!G5</f>
        <v>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>
      <c r="A10" s="39" t="s">
        <v>63</v>
      </c>
      <c r="B10" s="42">
        <v>45838.0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>
      <c r="A11" s="37" t="s">
        <v>64</v>
      </c>
      <c r="B11" s="4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>
      <c r="A12" s="39" t="s">
        <v>60</v>
      </c>
      <c r="B12" s="40">
        <f>SUM(B29:B58)</f>
        <v>6000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>
      <c r="A13" s="39" t="s">
        <v>65</v>
      </c>
      <c r="B13" s="41">
        <f>SUM(C29:C58)</f>
        <v>193.8791209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>
      <c r="A14" s="39" t="s">
        <v>19</v>
      </c>
      <c r="B14" s="41">
        <f>SUM(D29:D58)</f>
        <v>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9" t="s">
        <v>22</v>
      </c>
      <c r="B15" s="41">
        <f>SUM(E29:E58)</f>
        <v>105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9" t="s">
        <v>25</v>
      </c>
      <c r="B16" s="41">
        <f>SUM(F29:F58)</f>
        <v>55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9" t="s">
        <v>66</v>
      </c>
      <c r="B17" s="40">
        <f>B12/B13</f>
        <v>30.94711784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>
      <c r="A18" s="37" t="s">
        <v>67</v>
      </c>
      <c r="B18" s="4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>
      <c r="A19" s="39" t="s">
        <v>68</v>
      </c>
      <c r="B19" s="40">
        <f>B7-B12</f>
        <v>14000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>
      <c r="A20" s="39" t="s">
        <v>69</v>
      </c>
      <c r="B20" s="9">
        <f>B10-TODAY()</f>
        <v>126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>
      <c r="A21" s="39" t="s">
        <v>70</v>
      </c>
      <c r="B21" s="41">
        <f>B8-B13</f>
        <v>526.8415998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>
      <c r="A22" s="39" t="s">
        <v>71</v>
      </c>
      <c r="B22" s="40">
        <f>B19/B21</f>
        <v>26.57345207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>
      <c r="A23" s="37" t="s">
        <v>72</v>
      </c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>
      <c r="A24" s="39" t="s">
        <v>73</v>
      </c>
      <c r="B24" s="40">
        <f>B19/B20</f>
        <v>111.1111111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>
      <c r="A25" s="39" t="s">
        <v>74</v>
      </c>
      <c r="B25" s="41">
        <f>B21/B20</f>
        <v>4.181282538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>
      <c r="A26" s="39" t="s">
        <v>75</v>
      </c>
      <c r="B26" s="40">
        <f>B24/B25</f>
        <v>26.57345207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>
      <c r="A28" s="3" t="s">
        <v>1</v>
      </c>
      <c r="B28" s="44" t="s">
        <v>14</v>
      </c>
      <c r="C28" s="45" t="s">
        <v>76</v>
      </c>
      <c r="D28" s="45" t="s">
        <v>19</v>
      </c>
      <c r="E28" s="45" t="s">
        <v>22</v>
      </c>
      <c r="F28" s="45" t="s">
        <v>77</v>
      </c>
      <c r="G28" s="46" t="s">
        <v>38</v>
      </c>
      <c r="H28" s="44" t="s">
        <v>78</v>
      </c>
      <c r="I28" s="44" t="s">
        <v>79</v>
      </c>
      <c r="J28" s="46" t="s">
        <v>80</v>
      </c>
      <c r="K28" s="46" t="s">
        <v>81</v>
      </c>
      <c r="L28" s="44" t="s">
        <v>82</v>
      </c>
      <c r="M28" s="46" t="s">
        <v>83</v>
      </c>
      <c r="N28" s="46" t="s">
        <v>84</v>
      </c>
      <c r="O28" s="44" t="s">
        <v>85</v>
      </c>
      <c r="P28" s="44" t="s">
        <v>86</v>
      </c>
      <c r="Q28" s="44" t="s">
        <v>87</v>
      </c>
      <c r="R28" s="46" t="s">
        <v>88</v>
      </c>
      <c r="S28" s="46" t="s">
        <v>89</v>
      </c>
      <c r="T28" s="44" t="s">
        <v>90</v>
      </c>
      <c r="U28" s="46" t="s">
        <v>91</v>
      </c>
      <c r="V28" s="46" t="s">
        <v>92</v>
      </c>
      <c r="W28" s="46" t="s">
        <v>93</v>
      </c>
    </row>
    <row r="29">
      <c r="A29" s="47">
        <v>45809.0</v>
      </c>
      <c r="B29" s="5">
        <v>250.0</v>
      </c>
      <c r="C29" s="48">
        <v>9.0</v>
      </c>
      <c r="D29" s="48">
        <v>3.0</v>
      </c>
      <c r="E29" s="48">
        <v>3.0</v>
      </c>
      <c r="F29" s="48">
        <v>1.0</v>
      </c>
      <c r="G29" s="28">
        <f t="shared" ref="G29:G52" si="1">B29/C29</f>
        <v>27.77777778</v>
      </c>
      <c r="H29" s="48">
        <v>150000.0</v>
      </c>
      <c r="I29" s="48">
        <v>232000.0</v>
      </c>
      <c r="J29" s="49">
        <f t="shared" ref="J29:J52" si="2">I29/H29</f>
        <v>1.546666667</v>
      </c>
      <c r="K29" s="28">
        <f t="shared" ref="K29:K52" si="3">B29/I29*1000</f>
        <v>1.077586207</v>
      </c>
      <c r="L29" s="48">
        <v>3500.0</v>
      </c>
      <c r="M29" s="28">
        <f t="shared" ref="M29:M52" si="4">B29/L29</f>
        <v>0.07142857143</v>
      </c>
      <c r="N29" s="50">
        <f t="shared" ref="N29:N52" si="5">L29/I29</f>
        <v>0.0150862069</v>
      </c>
      <c r="O29" s="51">
        <v>0.1358</v>
      </c>
      <c r="P29" s="51">
        <v>0.0427</v>
      </c>
      <c r="Q29" s="52">
        <v>3000.0</v>
      </c>
      <c r="R29" s="7">
        <f t="shared" ref="R29:R52" si="6">B29/Q29</f>
        <v>0.08333333333</v>
      </c>
      <c r="S29" s="53">
        <f t="shared" ref="S29:S52" si="7">Q29/L29</f>
        <v>0.8571428571</v>
      </c>
      <c r="T29" s="52">
        <v>180.0</v>
      </c>
      <c r="U29" s="7">
        <f t="shared" ref="U29:U52" si="8">B29/T29</f>
        <v>1.388888889</v>
      </c>
      <c r="V29" s="53">
        <f t="shared" ref="V29:V52" si="9">T29/Q29</f>
        <v>0.06</v>
      </c>
      <c r="W29" s="53">
        <f t="shared" ref="W29:W52" si="10">C29/T29</f>
        <v>0.05</v>
      </c>
    </row>
    <row r="30">
      <c r="A30" s="47">
        <v>45810.0</v>
      </c>
      <c r="B30" s="5">
        <v>250.0</v>
      </c>
      <c r="C30" s="48">
        <v>8.0</v>
      </c>
      <c r="D30" s="48">
        <v>4.0</v>
      </c>
      <c r="E30" s="48">
        <v>4.0</v>
      </c>
      <c r="F30" s="48">
        <v>4.0</v>
      </c>
      <c r="G30" s="28">
        <f t="shared" si="1"/>
        <v>31.25</v>
      </c>
      <c r="H30" s="48">
        <v>150000.0</v>
      </c>
      <c r="I30" s="48">
        <v>232000.0</v>
      </c>
      <c r="J30" s="49">
        <f t="shared" si="2"/>
        <v>1.546666667</v>
      </c>
      <c r="K30" s="28">
        <f t="shared" si="3"/>
        <v>1.077586207</v>
      </c>
      <c r="L30" s="48">
        <v>3500.0</v>
      </c>
      <c r="M30" s="28">
        <f t="shared" si="4"/>
        <v>0.07142857143</v>
      </c>
      <c r="N30" s="50">
        <f t="shared" si="5"/>
        <v>0.0150862069</v>
      </c>
      <c r="O30" s="51">
        <v>0.1358</v>
      </c>
      <c r="P30" s="51">
        <v>0.0427</v>
      </c>
      <c r="Q30" s="52">
        <v>3000.0</v>
      </c>
      <c r="R30" s="7">
        <f t="shared" si="6"/>
        <v>0.08333333333</v>
      </c>
      <c r="S30" s="53">
        <f t="shared" si="7"/>
        <v>0.8571428571</v>
      </c>
      <c r="T30" s="52">
        <v>180.0</v>
      </c>
      <c r="U30" s="7">
        <f t="shared" si="8"/>
        <v>1.388888889</v>
      </c>
      <c r="V30" s="53">
        <f t="shared" si="9"/>
        <v>0.06</v>
      </c>
      <c r="W30" s="53">
        <f t="shared" si="10"/>
        <v>0.04444444444</v>
      </c>
    </row>
    <row r="31">
      <c r="A31" s="47">
        <v>45811.0</v>
      </c>
      <c r="B31" s="5">
        <v>250.0</v>
      </c>
      <c r="C31" s="48">
        <v>11.0</v>
      </c>
      <c r="D31" s="48">
        <v>5.0</v>
      </c>
      <c r="E31" s="48">
        <v>5.0</v>
      </c>
      <c r="F31" s="48">
        <v>2.0</v>
      </c>
      <c r="G31" s="28">
        <f t="shared" si="1"/>
        <v>22.72727273</v>
      </c>
      <c r="H31" s="48">
        <v>150000.0</v>
      </c>
      <c r="I31" s="48">
        <v>232000.0</v>
      </c>
      <c r="J31" s="49">
        <f t="shared" si="2"/>
        <v>1.546666667</v>
      </c>
      <c r="K31" s="28">
        <f t="shared" si="3"/>
        <v>1.077586207</v>
      </c>
      <c r="L31" s="48">
        <v>3500.0</v>
      </c>
      <c r="M31" s="28">
        <f t="shared" si="4"/>
        <v>0.07142857143</v>
      </c>
      <c r="N31" s="50">
        <f t="shared" si="5"/>
        <v>0.0150862069</v>
      </c>
      <c r="O31" s="51">
        <v>0.1358</v>
      </c>
      <c r="P31" s="51">
        <v>0.0427</v>
      </c>
      <c r="Q31" s="52">
        <v>3000.0</v>
      </c>
      <c r="R31" s="7">
        <f t="shared" si="6"/>
        <v>0.08333333333</v>
      </c>
      <c r="S31" s="53">
        <f t="shared" si="7"/>
        <v>0.8571428571</v>
      </c>
      <c r="T31" s="52">
        <v>180.0</v>
      </c>
      <c r="U31" s="7">
        <f t="shared" si="8"/>
        <v>1.388888889</v>
      </c>
      <c r="V31" s="53">
        <f t="shared" si="9"/>
        <v>0.06</v>
      </c>
      <c r="W31" s="53">
        <f t="shared" si="10"/>
        <v>0.06111111111</v>
      </c>
    </row>
    <row r="32">
      <c r="A32" s="47">
        <v>45812.0</v>
      </c>
      <c r="B32" s="5">
        <v>250.0</v>
      </c>
      <c r="C32" s="48">
        <v>13.0</v>
      </c>
      <c r="D32" s="48">
        <v>5.0</v>
      </c>
      <c r="E32" s="48">
        <v>5.0</v>
      </c>
      <c r="F32" s="48">
        <v>5.0</v>
      </c>
      <c r="G32" s="28">
        <f t="shared" si="1"/>
        <v>19.23076923</v>
      </c>
      <c r="H32" s="48">
        <v>150000.0</v>
      </c>
      <c r="I32" s="48">
        <v>232000.0</v>
      </c>
      <c r="J32" s="49">
        <f t="shared" si="2"/>
        <v>1.546666667</v>
      </c>
      <c r="K32" s="28">
        <f t="shared" si="3"/>
        <v>1.077586207</v>
      </c>
      <c r="L32" s="48">
        <v>3500.0</v>
      </c>
      <c r="M32" s="28">
        <f t="shared" si="4"/>
        <v>0.07142857143</v>
      </c>
      <c r="N32" s="50">
        <f t="shared" si="5"/>
        <v>0.0150862069</v>
      </c>
      <c r="O32" s="51">
        <v>0.1358</v>
      </c>
      <c r="P32" s="51">
        <v>0.0427</v>
      </c>
      <c r="Q32" s="52">
        <v>3000.0</v>
      </c>
      <c r="R32" s="7">
        <f t="shared" si="6"/>
        <v>0.08333333333</v>
      </c>
      <c r="S32" s="53">
        <f t="shared" si="7"/>
        <v>0.8571428571</v>
      </c>
      <c r="T32" s="52">
        <v>180.0</v>
      </c>
      <c r="U32" s="7">
        <f t="shared" si="8"/>
        <v>1.388888889</v>
      </c>
      <c r="V32" s="53">
        <f t="shared" si="9"/>
        <v>0.06</v>
      </c>
      <c r="W32" s="53">
        <f t="shared" si="10"/>
        <v>0.07222222222</v>
      </c>
    </row>
    <row r="33">
      <c r="A33" s="47">
        <v>45813.0</v>
      </c>
      <c r="B33" s="5">
        <v>250.0</v>
      </c>
      <c r="C33" s="48">
        <v>4.0</v>
      </c>
      <c r="D33" s="48">
        <v>5.0</v>
      </c>
      <c r="E33" s="48">
        <v>5.0</v>
      </c>
      <c r="F33" s="48">
        <v>1.0</v>
      </c>
      <c r="G33" s="28">
        <f t="shared" si="1"/>
        <v>62.5</v>
      </c>
      <c r="H33" s="48">
        <v>150000.0</v>
      </c>
      <c r="I33" s="48">
        <v>232000.0</v>
      </c>
      <c r="J33" s="49">
        <f t="shared" si="2"/>
        <v>1.546666667</v>
      </c>
      <c r="K33" s="28">
        <f t="shared" si="3"/>
        <v>1.077586207</v>
      </c>
      <c r="L33" s="48">
        <v>3500.0</v>
      </c>
      <c r="M33" s="28">
        <f t="shared" si="4"/>
        <v>0.07142857143</v>
      </c>
      <c r="N33" s="50">
        <f t="shared" si="5"/>
        <v>0.0150862069</v>
      </c>
      <c r="O33" s="51">
        <v>0.1358</v>
      </c>
      <c r="P33" s="51">
        <v>0.0427</v>
      </c>
      <c r="Q33" s="52">
        <v>3000.0</v>
      </c>
      <c r="R33" s="7">
        <f t="shared" si="6"/>
        <v>0.08333333333</v>
      </c>
      <c r="S33" s="53">
        <f t="shared" si="7"/>
        <v>0.8571428571</v>
      </c>
      <c r="T33" s="52">
        <v>180.0</v>
      </c>
      <c r="U33" s="7">
        <f t="shared" si="8"/>
        <v>1.388888889</v>
      </c>
      <c r="V33" s="53">
        <f t="shared" si="9"/>
        <v>0.06</v>
      </c>
      <c r="W33" s="53">
        <f t="shared" si="10"/>
        <v>0.02222222222</v>
      </c>
    </row>
    <row r="34">
      <c r="A34" s="47">
        <v>45814.0</v>
      </c>
      <c r="B34" s="5">
        <v>250.0</v>
      </c>
      <c r="C34" s="48">
        <v>5.0</v>
      </c>
      <c r="D34" s="48">
        <v>3.0</v>
      </c>
      <c r="E34" s="48">
        <v>3.0</v>
      </c>
      <c r="F34" s="48">
        <v>1.0</v>
      </c>
      <c r="G34" s="28">
        <f t="shared" si="1"/>
        <v>50</v>
      </c>
      <c r="H34" s="48">
        <v>150000.0</v>
      </c>
      <c r="I34" s="48">
        <v>232000.0</v>
      </c>
      <c r="J34" s="49">
        <f t="shared" si="2"/>
        <v>1.546666667</v>
      </c>
      <c r="K34" s="28">
        <f t="shared" si="3"/>
        <v>1.077586207</v>
      </c>
      <c r="L34" s="48">
        <v>3500.0</v>
      </c>
      <c r="M34" s="28">
        <f t="shared" si="4"/>
        <v>0.07142857143</v>
      </c>
      <c r="N34" s="50">
        <f t="shared" si="5"/>
        <v>0.0150862069</v>
      </c>
      <c r="O34" s="51">
        <v>0.1358</v>
      </c>
      <c r="P34" s="51">
        <v>0.0427</v>
      </c>
      <c r="Q34" s="52">
        <v>3000.0</v>
      </c>
      <c r="R34" s="7">
        <f t="shared" si="6"/>
        <v>0.08333333333</v>
      </c>
      <c r="S34" s="53">
        <f t="shared" si="7"/>
        <v>0.8571428571</v>
      </c>
      <c r="T34" s="52">
        <v>180.0</v>
      </c>
      <c r="U34" s="7">
        <f t="shared" si="8"/>
        <v>1.388888889</v>
      </c>
      <c r="V34" s="53">
        <f t="shared" si="9"/>
        <v>0.06</v>
      </c>
      <c r="W34" s="53">
        <f t="shared" si="10"/>
        <v>0.02777777778</v>
      </c>
    </row>
    <row r="35">
      <c r="A35" s="47">
        <v>45815.0</v>
      </c>
      <c r="B35" s="5">
        <v>250.0</v>
      </c>
      <c r="C35" s="48">
        <v>9.0</v>
      </c>
      <c r="D35" s="48">
        <v>4.0</v>
      </c>
      <c r="E35" s="48">
        <v>4.0</v>
      </c>
      <c r="F35" s="48">
        <v>2.0</v>
      </c>
      <c r="G35" s="28">
        <f t="shared" si="1"/>
        <v>27.77777778</v>
      </c>
      <c r="H35" s="48">
        <v>150000.0</v>
      </c>
      <c r="I35" s="48">
        <v>232000.0</v>
      </c>
      <c r="J35" s="49">
        <f t="shared" si="2"/>
        <v>1.546666667</v>
      </c>
      <c r="K35" s="28">
        <f t="shared" si="3"/>
        <v>1.077586207</v>
      </c>
      <c r="L35" s="48">
        <v>3500.0</v>
      </c>
      <c r="M35" s="28">
        <f t="shared" si="4"/>
        <v>0.07142857143</v>
      </c>
      <c r="N35" s="50">
        <f t="shared" si="5"/>
        <v>0.0150862069</v>
      </c>
      <c r="O35" s="51">
        <v>0.1358</v>
      </c>
      <c r="P35" s="51">
        <v>0.0427</v>
      </c>
      <c r="Q35" s="52">
        <v>3000.0</v>
      </c>
      <c r="R35" s="7">
        <f t="shared" si="6"/>
        <v>0.08333333333</v>
      </c>
      <c r="S35" s="53">
        <f t="shared" si="7"/>
        <v>0.8571428571</v>
      </c>
      <c r="T35" s="52">
        <v>180.0</v>
      </c>
      <c r="U35" s="7">
        <f t="shared" si="8"/>
        <v>1.388888889</v>
      </c>
      <c r="V35" s="53">
        <f t="shared" si="9"/>
        <v>0.06</v>
      </c>
      <c r="W35" s="53">
        <f t="shared" si="10"/>
        <v>0.05</v>
      </c>
    </row>
    <row r="36">
      <c r="A36" s="47">
        <v>45816.0</v>
      </c>
      <c r="B36" s="5">
        <v>250.0</v>
      </c>
      <c r="C36" s="48">
        <v>10.0</v>
      </c>
      <c r="D36" s="48">
        <v>5.0</v>
      </c>
      <c r="E36" s="48">
        <v>5.0</v>
      </c>
      <c r="F36" s="48">
        <v>2.0</v>
      </c>
      <c r="G36" s="28">
        <f t="shared" si="1"/>
        <v>25</v>
      </c>
      <c r="H36" s="48">
        <v>150000.0</v>
      </c>
      <c r="I36" s="48">
        <v>232000.0</v>
      </c>
      <c r="J36" s="49">
        <f t="shared" si="2"/>
        <v>1.546666667</v>
      </c>
      <c r="K36" s="28">
        <f t="shared" si="3"/>
        <v>1.077586207</v>
      </c>
      <c r="L36" s="48">
        <v>3500.0</v>
      </c>
      <c r="M36" s="28">
        <f t="shared" si="4"/>
        <v>0.07142857143</v>
      </c>
      <c r="N36" s="50">
        <f t="shared" si="5"/>
        <v>0.0150862069</v>
      </c>
      <c r="O36" s="51">
        <v>0.1358</v>
      </c>
      <c r="P36" s="51">
        <v>0.0427</v>
      </c>
      <c r="Q36" s="52">
        <v>3000.0</v>
      </c>
      <c r="R36" s="7">
        <f t="shared" si="6"/>
        <v>0.08333333333</v>
      </c>
      <c r="S36" s="53">
        <f t="shared" si="7"/>
        <v>0.8571428571</v>
      </c>
      <c r="T36" s="52">
        <v>180.0</v>
      </c>
      <c r="U36" s="7">
        <f t="shared" si="8"/>
        <v>1.388888889</v>
      </c>
      <c r="V36" s="53">
        <f t="shared" si="9"/>
        <v>0.06</v>
      </c>
      <c r="W36" s="53">
        <f t="shared" si="10"/>
        <v>0.05555555556</v>
      </c>
    </row>
    <row r="37">
      <c r="A37" s="47">
        <v>45817.0</v>
      </c>
      <c r="B37" s="5">
        <v>250.0</v>
      </c>
      <c r="C37" s="48">
        <v>15.0</v>
      </c>
      <c r="D37" s="48">
        <v>5.0</v>
      </c>
      <c r="E37" s="48">
        <v>5.0</v>
      </c>
      <c r="F37" s="48">
        <v>3.0</v>
      </c>
      <c r="G37" s="28">
        <f t="shared" si="1"/>
        <v>16.66666667</v>
      </c>
      <c r="H37" s="48">
        <v>150000.0</v>
      </c>
      <c r="I37" s="48">
        <v>232000.0</v>
      </c>
      <c r="J37" s="49">
        <f t="shared" si="2"/>
        <v>1.546666667</v>
      </c>
      <c r="K37" s="28">
        <f t="shared" si="3"/>
        <v>1.077586207</v>
      </c>
      <c r="L37" s="48">
        <v>3500.0</v>
      </c>
      <c r="M37" s="28">
        <f t="shared" si="4"/>
        <v>0.07142857143</v>
      </c>
      <c r="N37" s="50">
        <f t="shared" si="5"/>
        <v>0.0150862069</v>
      </c>
      <c r="O37" s="51">
        <v>0.1358</v>
      </c>
      <c r="P37" s="51">
        <v>0.0427</v>
      </c>
      <c r="Q37" s="52">
        <v>3000.0</v>
      </c>
      <c r="R37" s="7">
        <f t="shared" si="6"/>
        <v>0.08333333333</v>
      </c>
      <c r="S37" s="53">
        <f t="shared" si="7"/>
        <v>0.8571428571</v>
      </c>
      <c r="T37" s="52">
        <v>180.0</v>
      </c>
      <c r="U37" s="7">
        <f t="shared" si="8"/>
        <v>1.388888889</v>
      </c>
      <c r="V37" s="53">
        <f t="shared" si="9"/>
        <v>0.06</v>
      </c>
      <c r="W37" s="53">
        <f t="shared" si="10"/>
        <v>0.08333333333</v>
      </c>
    </row>
    <row r="38">
      <c r="A38" s="47">
        <v>45818.0</v>
      </c>
      <c r="B38" s="5">
        <v>250.0</v>
      </c>
      <c r="C38" s="48">
        <v>8.0</v>
      </c>
      <c r="D38" s="48">
        <v>5.0</v>
      </c>
      <c r="E38" s="48">
        <v>5.0</v>
      </c>
      <c r="F38" s="48">
        <v>1.0</v>
      </c>
      <c r="G38" s="28">
        <f t="shared" si="1"/>
        <v>31.25</v>
      </c>
      <c r="H38" s="48">
        <v>150000.0</v>
      </c>
      <c r="I38" s="48">
        <v>232000.0</v>
      </c>
      <c r="J38" s="49">
        <f t="shared" si="2"/>
        <v>1.546666667</v>
      </c>
      <c r="K38" s="28">
        <f t="shared" si="3"/>
        <v>1.077586207</v>
      </c>
      <c r="L38" s="48">
        <v>3500.0</v>
      </c>
      <c r="M38" s="28">
        <f t="shared" si="4"/>
        <v>0.07142857143</v>
      </c>
      <c r="N38" s="50">
        <f t="shared" si="5"/>
        <v>0.0150862069</v>
      </c>
      <c r="O38" s="51">
        <v>0.1358</v>
      </c>
      <c r="P38" s="51">
        <v>0.0427</v>
      </c>
      <c r="Q38" s="52">
        <v>3000.0</v>
      </c>
      <c r="R38" s="7">
        <f t="shared" si="6"/>
        <v>0.08333333333</v>
      </c>
      <c r="S38" s="53">
        <f t="shared" si="7"/>
        <v>0.8571428571</v>
      </c>
      <c r="T38" s="52">
        <v>180.0</v>
      </c>
      <c r="U38" s="7">
        <f t="shared" si="8"/>
        <v>1.388888889</v>
      </c>
      <c r="V38" s="53">
        <f t="shared" si="9"/>
        <v>0.06</v>
      </c>
      <c r="W38" s="53">
        <f t="shared" si="10"/>
        <v>0.04444444444</v>
      </c>
    </row>
    <row r="39">
      <c r="A39" s="47">
        <v>45819.0</v>
      </c>
      <c r="B39" s="5">
        <v>250.0</v>
      </c>
      <c r="C39" s="48">
        <v>11.0</v>
      </c>
      <c r="D39" s="48">
        <v>3.0</v>
      </c>
      <c r="E39" s="48">
        <v>3.0</v>
      </c>
      <c r="F39" s="48">
        <v>4.0</v>
      </c>
      <c r="G39" s="28">
        <f t="shared" si="1"/>
        <v>22.72727273</v>
      </c>
      <c r="H39" s="48">
        <v>150000.0</v>
      </c>
      <c r="I39" s="48">
        <v>232000.0</v>
      </c>
      <c r="J39" s="49">
        <f t="shared" si="2"/>
        <v>1.546666667</v>
      </c>
      <c r="K39" s="28">
        <f t="shared" si="3"/>
        <v>1.077586207</v>
      </c>
      <c r="L39" s="48">
        <v>3500.0</v>
      </c>
      <c r="M39" s="28">
        <f t="shared" si="4"/>
        <v>0.07142857143</v>
      </c>
      <c r="N39" s="50">
        <f t="shared" si="5"/>
        <v>0.0150862069</v>
      </c>
      <c r="O39" s="51">
        <v>0.1358</v>
      </c>
      <c r="P39" s="51">
        <v>0.0427</v>
      </c>
      <c r="Q39" s="52">
        <v>3000.0</v>
      </c>
      <c r="R39" s="7">
        <f t="shared" si="6"/>
        <v>0.08333333333</v>
      </c>
      <c r="S39" s="53">
        <f t="shared" si="7"/>
        <v>0.8571428571</v>
      </c>
      <c r="T39" s="52">
        <v>180.0</v>
      </c>
      <c r="U39" s="7">
        <f t="shared" si="8"/>
        <v>1.388888889</v>
      </c>
      <c r="V39" s="53">
        <f t="shared" si="9"/>
        <v>0.06</v>
      </c>
      <c r="W39" s="53">
        <f t="shared" si="10"/>
        <v>0.06111111111</v>
      </c>
    </row>
    <row r="40">
      <c r="A40" s="47">
        <v>45820.0</v>
      </c>
      <c r="B40" s="5">
        <v>250.0</v>
      </c>
      <c r="C40" s="48">
        <v>4.0</v>
      </c>
      <c r="D40" s="48">
        <v>4.0</v>
      </c>
      <c r="E40" s="48">
        <v>4.0</v>
      </c>
      <c r="F40" s="48">
        <v>2.0</v>
      </c>
      <c r="G40" s="28">
        <f t="shared" si="1"/>
        <v>62.5</v>
      </c>
      <c r="H40" s="48">
        <v>150000.0</v>
      </c>
      <c r="I40" s="48">
        <v>232000.0</v>
      </c>
      <c r="J40" s="49">
        <f t="shared" si="2"/>
        <v>1.546666667</v>
      </c>
      <c r="K40" s="28">
        <f t="shared" si="3"/>
        <v>1.077586207</v>
      </c>
      <c r="L40" s="48">
        <v>3500.0</v>
      </c>
      <c r="M40" s="28">
        <f t="shared" si="4"/>
        <v>0.07142857143</v>
      </c>
      <c r="N40" s="50">
        <f t="shared" si="5"/>
        <v>0.0150862069</v>
      </c>
      <c r="O40" s="51">
        <v>0.1358</v>
      </c>
      <c r="P40" s="51">
        <v>0.0427</v>
      </c>
      <c r="Q40" s="52">
        <v>3000.0</v>
      </c>
      <c r="R40" s="7">
        <f t="shared" si="6"/>
        <v>0.08333333333</v>
      </c>
      <c r="S40" s="53">
        <f t="shared" si="7"/>
        <v>0.8571428571</v>
      </c>
      <c r="T40" s="52">
        <v>180.0</v>
      </c>
      <c r="U40" s="7">
        <f t="shared" si="8"/>
        <v>1.388888889</v>
      </c>
      <c r="V40" s="53">
        <f t="shared" si="9"/>
        <v>0.06</v>
      </c>
      <c r="W40" s="53">
        <f t="shared" si="10"/>
        <v>0.02222222222</v>
      </c>
    </row>
    <row r="41">
      <c r="A41" s="47">
        <v>45821.0</v>
      </c>
      <c r="B41" s="5">
        <v>250.0</v>
      </c>
      <c r="C41" s="48">
        <v>3.0</v>
      </c>
      <c r="D41" s="48">
        <v>5.0</v>
      </c>
      <c r="E41" s="48">
        <v>5.0</v>
      </c>
      <c r="F41" s="48">
        <v>5.0</v>
      </c>
      <c r="G41" s="28">
        <f t="shared" si="1"/>
        <v>83.33333333</v>
      </c>
      <c r="H41" s="48">
        <v>150000.0</v>
      </c>
      <c r="I41" s="48">
        <v>232000.0</v>
      </c>
      <c r="J41" s="49">
        <f t="shared" si="2"/>
        <v>1.546666667</v>
      </c>
      <c r="K41" s="28">
        <f t="shared" si="3"/>
        <v>1.077586207</v>
      </c>
      <c r="L41" s="48">
        <v>3500.0</v>
      </c>
      <c r="M41" s="28">
        <f t="shared" si="4"/>
        <v>0.07142857143</v>
      </c>
      <c r="N41" s="50">
        <f t="shared" si="5"/>
        <v>0.0150862069</v>
      </c>
      <c r="O41" s="51">
        <v>0.1358</v>
      </c>
      <c r="P41" s="51">
        <v>0.0427</v>
      </c>
      <c r="Q41" s="52">
        <v>3000.0</v>
      </c>
      <c r="R41" s="7">
        <f t="shared" si="6"/>
        <v>0.08333333333</v>
      </c>
      <c r="S41" s="53">
        <f t="shared" si="7"/>
        <v>0.8571428571</v>
      </c>
      <c r="T41" s="52">
        <v>180.0</v>
      </c>
      <c r="U41" s="7">
        <f t="shared" si="8"/>
        <v>1.388888889</v>
      </c>
      <c r="V41" s="53">
        <f t="shared" si="9"/>
        <v>0.06</v>
      </c>
      <c r="W41" s="53">
        <f t="shared" si="10"/>
        <v>0.01666666667</v>
      </c>
    </row>
    <row r="42">
      <c r="A42" s="47">
        <v>45822.0</v>
      </c>
      <c r="B42" s="5">
        <v>250.0</v>
      </c>
      <c r="C42" s="48">
        <v>8.0</v>
      </c>
      <c r="D42" s="48">
        <v>5.0</v>
      </c>
      <c r="E42" s="48">
        <v>5.0</v>
      </c>
      <c r="F42" s="48">
        <v>1.0</v>
      </c>
      <c r="G42" s="28">
        <f t="shared" si="1"/>
        <v>31.25</v>
      </c>
      <c r="H42" s="48">
        <v>150000.0</v>
      </c>
      <c r="I42" s="48">
        <v>232000.0</v>
      </c>
      <c r="J42" s="49">
        <f t="shared" si="2"/>
        <v>1.546666667</v>
      </c>
      <c r="K42" s="28">
        <f t="shared" si="3"/>
        <v>1.077586207</v>
      </c>
      <c r="L42" s="48">
        <v>3500.0</v>
      </c>
      <c r="M42" s="28">
        <f t="shared" si="4"/>
        <v>0.07142857143</v>
      </c>
      <c r="N42" s="50">
        <f t="shared" si="5"/>
        <v>0.0150862069</v>
      </c>
      <c r="O42" s="51">
        <v>0.1358</v>
      </c>
      <c r="P42" s="51">
        <v>0.0427</v>
      </c>
      <c r="Q42" s="52">
        <v>3000.0</v>
      </c>
      <c r="R42" s="7">
        <f t="shared" si="6"/>
        <v>0.08333333333</v>
      </c>
      <c r="S42" s="53">
        <f t="shared" si="7"/>
        <v>0.8571428571</v>
      </c>
      <c r="T42" s="52">
        <v>180.0</v>
      </c>
      <c r="U42" s="7">
        <f t="shared" si="8"/>
        <v>1.388888889</v>
      </c>
      <c r="V42" s="53">
        <f t="shared" si="9"/>
        <v>0.06</v>
      </c>
      <c r="W42" s="53">
        <f t="shared" si="10"/>
        <v>0.04444444444</v>
      </c>
    </row>
    <row r="43">
      <c r="A43" s="47">
        <v>45823.0</v>
      </c>
      <c r="B43" s="5">
        <v>250.0</v>
      </c>
      <c r="C43" s="48">
        <v>6.87912087912087</v>
      </c>
      <c r="D43" s="48">
        <v>5.0</v>
      </c>
      <c r="E43" s="48">
        <v>5.0</v>
      </c>
      <c r="F43" s="48">
        <v>1.0</v>
      </c>
      <c r="G43" s="28">
        <f t="shared" si="1"/>
        <v>36.34185304</v>
      </c>
      <c r="H43" s="48">
        <v>150000.0</v>
      </c>
      <c r="I43" s="48">
        <v>232000.0</v>
      </c>
      <c r="J43" s="49">
        <f t="shared" si="2"/>
        <v>1.546666667</v>
      </c>
      <c r="K43" s="28">
        <f t="shared" si="3"/>
        <v>1.077586207</v>
      </c>
      <c r="L43" s="48">
        <v>3500.0</v>
      </c>
      <c r="M43" s="28">
        <f t="shared" si="4"/>
        <v>0.07142857143</v>
      </c>
      <c r="N43" s="50">
        <f t="shared" si="5"/>
        <v>0.0150862069</v>
      </c>
      <c r="O43" s="51">
        <v>0.1358</v>
      </c>
      <c r="P43" s="51">
        <v>0.0427</v>
      </c>
      <c r="Q43" s="52">
        <v>3000.0</v>
      </c>
      <c r="R43" s="7">
        <f t="shared" si="6"/>
        <v>0.08333333333</v>
      </c>
      <c r="S43" s="53">
        <f t="shared" si="7"/>
        <v>0.8571428571</v>
      </c>
      <c r="T43" s="52">
        <v>180.0</v>
      </c>
      <c r="U43" s="7">
        <f t="shared" si="8"/>
        <v>1.388888889</v>
      </c>
      <c r="V43" s="53">
        <f t="shared" si="9"/>
        <v>0.06</v>
      </c>
      <c r="W43" s="53">
        <f t="shared" si="10"/>
        <v>0.03821733822</v>
      </c>
    </row>
    <row r="44">
      <c r="A44" s="47">
        <v>45824.0</v>
      </c>
      <c r="B44" s="5">
        <v>250.0</v>
      </c>
      <c r="C44" s="48">
        <v>4.0</v>
      </c>
      <c r="D44" s="48">
        <v>3.0</v>
      </c>
      <c r="E44" s="48">
        <v>3.0</v>
      </c>
      <c r="F44" s="48">
        <v>2.0</v>
      </c>
      <c r="G44" s="28">
        <f t="shared" si="1"/>
        <v>62.5</v>
      </c>
      <c r="H44" s="48">
        <v>150000.0</v>
      </c>
      <c r="I44" s="48">
        <v>232000.0</v>
      </c>
      <c r="J44" s="49">
        <f t="shared" si="2"/>
        <v>1.546666667</v>
      </c>
      <c r="K44" s="28">
        <f t="shared" si="3"/>
        <v>1.077586207</v>
      </c>
      <c r="L44" s="48">
        <v>3500.0</v>
      </c>
      <c r="M44" s="28">
        <f t="shared" si="4"/>
        <v>0.07142857143</v>
      </c>
      <c r="N44" s="50">
        <f t="shared" si="5"/>
        <v>0.0150862069</v>
      </c>
      <c r="O44" s="51">
        <v>0.1358</v>
      </c>
      <c r="P44" s="51">
        <v>0.0427</v>
      </c>
      <c r="Q44" s="52">
        <v>3000.0</v>
      </c>
      <c r="R44" s="7">
        <f t="shared" si="6"/>
        <v>0.08333333333</v>
      </c>
      <c r="S44" s="53">
        <f t="shared" si="7"/>
        <v>0.8571428571</v>
      </c>
      <c r="T44" s="52">
        <v>180.0</v>
      </c>
      <c r="U44" s="7">
        <f t="shared" si="8"/>
        <v>1.388888889</v>
      </c>
      <c r="V44" s="53">
        <f t="shared" si="9"/>
        <v>0.06</v>
      </c>
      <c r="W44" s="53">
        <f t="shared" si="10"/>
        <v>0.02222222222</v>
      </c>
    </row>
    <row r="45">
      <c r="A45" s="47">
        <v>45825.0</v>
      </c>
      <c r="B45" s="5">
        <v>250.0</v>
      </c>
      <c r="C45" s="48">
        <v>9.0</v>
      </c>
      <c r="D45" s="48">
        <v>4.0</v>
      </c>
      <c r="E45" s="48">
        <v>4.0</v>
      </c>
      <c r="F45" s="48">
        <v>2.0</v>
      </c>
      <c r="G45" s="28">
        <f t="shared" si="1"/>
        <v>27.77777778</v>
      </c>
      <c r="H45" s="48">
        <v>150000.0</v>
      </c>
      <c r="I45" s="48">
        <v>232000.0</v>
      </c>
      <c r="J45" s="49">
        <f t="shared" si="2"/>
        <v>1.546666667</v>
      </c>
      <c r="K45" s="28">
        <f t="shared" si="3"/>
        <v>1.077586207</v>
      </c>
      <c r="L45" s="48">
        <v>3500.0</v>
      </c>
      <c r="M45" s="28">
        <f t="shared" si="4"/>
        <v>0.07142857143</v>
      </c>
      <c r="N45" s="50">
        <f t="shared" si="5"/>
        <v>0.0150862069</v>
      </c>
      <c r="O45" s="51">
        <v>0.1358</v>
      </c>
      <c r="P45" s="51">
        <v>0.0427</v>
      </c>
      <c r="Q45" s="52">
        <v>3000.0</v>
      </c>
      <c r="R45" s="7">
        <f t="shared" si="6"/>
        <v>0.08333333333</v>
      </c>
      <c r="S45" s="53">
        <f t="shared" si="7"/>
        <v>0.8571428571</v>
      </c>
      <c r="T45" s="52">
        <v>180.0</v>
      </c>
      <c r="U45" s="7">
        <f t="shared" si="8"/>
        <v>1.388888889</v>
      </c>
      <c r="V45" s="53">
        <f t="shared" si="9"/>
        <v>0.06</v>
      </c>
      <c r="W45" s="53">
        <f t="shared" si="10"/>
        <v>0.05</v>
      </c>
    </row>
    <row r="46">
      <c r="A46" s="47">
        <v>45826.0</v>
      </c>
      <c r="B46" s="5">
        <v>250.0</v>
      </c>
      <c r="C46" s="48">
        <v>14.0</v>
      </c>
      <c r="D46" s="48">
        <v>5.0</v>
      </c>
      <c r="E46" s="48">
        <v>5.0</v>
      </c>
      <c r="F46" s="48">
        <v>1.0</v>
      </c>
      <c r="G46" s="28">
        <f t="shared" si="1"/>
        <v>17.85714286</v>
      </c>
      <c r="H46" s="48">
        <v>150000.0</v>
      </c>
      <c r="I46" s="48">
        <v>232000.0</v>
      </c>
      <c r="J46" s="49">
        <f t="shared" si="2"/>
        <v>1.546666667</v>
      </c>
      <c r="K46" s="28">
        <f t="shared" si="3"/>
        <v>1.077586207</v>
      </c>
      <c r="L46" s="48">
        <v>3500.0</v>
      </c>
      <c r="M46" s="28">
        <f t="shared" si="4"/>
        <v>0.07142857143</v>
      </c>
      <c r="N46" s="50">
        <f t="shared" si="5"/>
        <v>0.0150862069</v>
      </c>
      <c r="O46" s="51">
        <v>0.1358</v>
      </c>
      <c r="P46" s="51">
        <v>0.0427</v>
      </c>
      <c r="Q46" s="52">
        <v>3000.0</v>
      </c>
      <c r="R46" s="7">
        <f t="shared" si="6"/>
        <v>0.08333333333</v>
      </c>
      <c r="S46" s="53">
        <f t="shared" si="7"/>
        <v>0.8571428571</v>
      </c>
      <c r="T46" s="52">
        <v>180.0</v>
      </c>
      <c r="U46" s="7">
        <f t="shared" si="8"/>
        <v>1.388888889</v>
      </c>
      <c r="V46" s="53">
        <f t="shared" si="9"/>
        <v>0.06</v>
      </c>
      <c r="W46" s="53">
        <f t="shared" si="10"/>
        <v>0.07777777778</v>
      </c>
    </row>
    <row r="47">
      <c r="A47" s="47">
        <v>45827.0</v>
      </c>
      <c r="B47" s="5">
        <v>250.0</v>
      </c>
      <c r="C47" s="48">
        <v>18.0</v>
      </c>
      <c r="D47" s="48">
        <v>3.0</v>
      </c>
      <c r="E47" s="48">
        <v>3.0</v>
      </c>
      <c r="F47" s="48">
        <v>4.0</v>
      </c>
      <c r="G47" s="28">
        <f t="shared" si="1"/>
        <v>13.88888889</v>
      </c>
      <c r="H47" s="48">
        <v>150000.0</v>
      </c>
      <c r="I47" s="48">
        <v>232000.0</v>
      </c>
      <c r="J47" s="49">
        <f t="shared" si="2"/>
        <v>1.546666667</v>
      </c>
      <c r="K47" s="28">
        <f t="shared" si="3"/>
        <v>1.077586207</v>
      </c>
      <c r="L47" s="48">
        <v>3500.0</v>
      </c>
      <c r="M47" s="28">
        <f t="shared" si="4"/>
        <v>0.07142857143</v>
      </c>
      <c r="N47" s="50">
        <f t="shared" si="5"/>
        <v>0.0150862069</v>
      </c>
      <c r="O47" s="51">
        <v>0.1358</v>
      </c>
      <c r="P47" s="51">
        <v>0.0427</v>
      </c>
      <c r="Q47" s="52">
        <v>3000.0</v>
      </c>
      <c r="R47" s="7">
        <f t="shared" si="6"/>
        <v>0.08333333333</v>
      </c>
      <c r="S47" s="53">
        <f t="shared" si="7"/>
        <v>0.8571428571</v>
      </c>
      <c r="T47" s="52">
        <v>180.0</v>
      </c>
      <c r="U47" s="7">
        <f t="shared" si="8"/>
        <v>1.388888889</v>
      </c>
      <c r="V47" s="53">
        <f t="shared" si="9"/>
        <v>0.06</v>
      </c>
      <c r="W47" s="53">
        <f t="shared" si="10"/>
        <v>0.1</v>
      </c>
    </row>
    <row r="48">
      <c r="A48" s="47">
        <v>45828.0</v>
      </c>
      <c r="B48" s="5">
        <v>250.0</v>
      </c>
      <c r="C48" s="48">
        <v>1.0</v>
      </c>
      <c r="D48" s="48">
        <v>4.0</v>
      </c>
      <c r="E48" s="48">
        <v>4.0</v>
      </c>
      <c r="F48" s="48">
        <v>2.0</v>
      </c>
      <c r="G48" s="28">
        <f t="shared" si="1"/>
        <v>250</v>
      </c>
      <c r="H48" s="48">
        <v>150000.0</v>
      </c>
      <c r="I48" s="48">
        <v>232000.0</v>
      </c>
      <c r="J48" s="49">
        <f t="shared" si="2"/>
        <v>1.546666667</v>
      </c>
      <c r="K48" s="28">
        <f t="shared" si="3"/>
        <v>1.077586207</v>
      </c>
      <c r="L48" s="48">
        <v>3500.0</v>
      </c>
      <c r="M48" s="28">
        <f t="shared" si="4"/>
        <v>0.07142857143</v>
      </c>
      <c r="N48" s="50">
        <f t="shared" si="5"/>
        <v>0.0150862069</v>
      </c>
      <c r="O48" s="51">
        <v>0.1358</v>
      </c>
      <c r="P48" s="51">
        <v>0.0427</v>
      </c>
      <c r="Q48" s="52">
        <v>3000.0</v>
      </c>
      <c r="R48" s="7">
        <f t="shared" si="6"/>
        <v>0.08333333333</v>
      </c>
      <c r="S48" s="53">
        <f t="shared" si="7"/>
        <v>0.8571428571</v>
      </c>
      <c r="T48" s="52">
        <v>180.0</v>
      </c>
      <c r="U48" s="7">
        <f t="shared" si="8"/>
        <v>1.388888889</v>
      </c>
      <c r="V48" s="53">
        <f t="shared" si="9"/>
        <v>0.06</v>
      </c>
      <c r="W48" s="53">
        <f t="shared" si="10"/>
        <v>0.005555555556</v>
      </c>
    </row>
    <row r="49">
      <c r="A49" s="47">
        <v>45829.0</v>
      </c>
      <c r="B49" s="5">
        <v>250.0</v>
      </c>
      <c r="C49" s="48">
        <v>2.0</v>
      </c>
      <c r="D49" s="48">
        <v>5.0</v>
      </c>
      <c r="E49" s="48">
        <v>5.0</v>
      </c>
      <c r="F49" s="48">
        <v>5.0</v>
      </c>
      <c r="G49" s="28">
        <f t="shared" si="1"/>
        <v>125</v>
      </c>
      <c r="H49" s="48">
        <v>150000.0</v>
      </c>
      <c r="I49" s="48">
        <v>232000.0</v>
      </c>
      <c r="J49" s="49">
        <f t="shared" si="2"/>
        <v>1.546666667</v>
      </c>
      <c r="K49" s="28">
        <f t="shared" si="3"/>
        <v>1.077586207</v>
      </c>
      <c r="L49" s="48">
        <v>3500.0</v>
      </c>
      <c r="M49" s="28">
        <f t="shared" si="4"/>
        <v>0.07142857143</v>
      </c>
      <c r="N49" s="50">
        <f t="shared" si="5"/>
        <v>0.0150862069</v>
      </c>
      <c r="O49" s="51">
        <v>0.1358</v>
      </c>
      <c r="P49" s="51">
        <v>0.0427</v>
      </c>
      <c r="Q49" s="52">
        <v>3000.0</v>
      </c>
      <c r="R49" s="7">
        <f t="shared" si="6"/>
        <v>0.08333333333</v>
      </c>
      <c r="S49" s="53">
        <f t="shared" si="7"/>
        <v>0.8571428571</v>
      </c>
      <c r="T49" s="52">
        <v>180.0</v>
      </c>
      <c r="U49" s="7">
        <f t="shared" si="8"/>
        <v>1.388888889</v>
      </c>
      <c r="V49" s="53">
        <f t="shared" si="9"/>
        <v>0.06</v>
      </c>
      <c r="W49" s="53">
        <f t="shared" si="10"/>
        <v>0.01111111111</v>
      </c>
    </row>
    <row r="50">
      <c r="A50" s="47">
        <v>45830.0</v>
      </c>
      <c r="B50" s="5">
        <v>250.0</v>
      </c>
      <c r="C50" s="48">
        <v>5.0</v>
      </c>
      <c r="D50" s="48">
        <v>5.0</v>
      </c>
      <c r="E50" s="48">
        <v>5.0</v>
      </c>
      <c r="F50" s="48">
        <v>1.0</v>
      </c>
      <c r="G50" s="28">
        <f t="shared" si="1"/>
        <v>50</v>
      </c>
      <c r="H50" s="48">
        <v>150000.0</v>
      </c>
      <c r="I50" s="48">
        <v>232000.0</v>
      </c>
      <c r="J50" s="49">
        <f t="shared" si="2"/>
        <v>1.546666667</v>
      </c>
      <c r="K50" s="28">
        <f t="shared" si="3"/>
        <v>1.077586207</v>
      </c>
      <c r="L50" s="48">
        <v>3500.0</v>
      </c>
      <c r="M50" s="28">
        <f t="shared" si="4"/>
        <v>0.07142857143</v>
      </c>
      <c r="N50" s="50">
        <f t="shared" si="5"/>
        <v>0.0150862069</v>
      </c>
      <c r="O50" s="51">
        <v>0.1358</v>
      </c>
      <c r="P50" s="51">
        <v>0.0427</v>
      </c>
      <c r="Q50" s="52">
        <v>3000.0</v>
      </c>
      <c r="R50" s="7">
        <f t="shared" si="6"/>
        <v>0.08333333333</v>
      </c>
      <c r="S50" s="53">
        <f t="shared" si="7"/>
        <v>0.8571428571</v>
      </c>
      <c r="T50" s="52">
        <v>180.0</v>
      </c>
      <c r="U50" s="7">
        <f t="shared" si="8"/>
        <v>1.388888889</v>
      </c>
      <c r="V50" s="53">
        <f t="shared" si="9"/>
        <v>0.06</v>
      </c>
      <c r="W50" s="53">
        <f t="shared" si="10"/>
        <v>0.02777777778</v>
      </c>
    </row>
    <row r="51">
      <c r="A51" s="47">
        <v>45831.0</v>
      </c>
      <c r="B51" s="5">
        <v>250.0</v>
      </c>
      <c r="C51" s="48">
        <v>7.0</v>
      </c>
      <c r="D51" s="48">
        <v>5.0</v>
      </c>
      <c r="E51" s="48">
        <v>5.0</v>
      </c>
      <c r="F51" s="48">
        <v>1.0</v>
      </c>
      <c r="G51" s="28">
        <f t="shared" si="1"/>
        <v>35.71428571</v>
      </c>
      <c r="H51" s="48">
        <v>150000.0</v>
      </c>
      <c r="I51" s="48">
        <v>232000.0</v>
      </c>
      <c r="J51" s="49">
        <f t="shared" si="2"/>
        <v>1.546666667</v>
      </c>
      <c r="K51" s="28">
        <f t="shared" si="3"/>
        <v>1.077586207</v>
      </c>
      <c r="L51" s="48">
        <v>3500.0</v>
      </c>
      <c r="M51" s="28">
        <f t="shared" si="4"/>
        <v>0.07142857143</v>
      </c>
      <c r="N51" s="50">
        <f t="shared" si="5"/>
        <v>0.0150862069</v>
      </c>
      <c r="O51" s="51">
        <v>0.1358</v>
      </c>
      <c r="P51" s="51">
        <v>0.0427</v>
      </c>
      <c r="Q51" s="52">
        <v>3000.0</v>
      </c>
      <c r="R51" s="7">
        <f t="shared" si="6"/>
        <v>0.08333333333</v>
      </c>
      <c r="S51" s="53">
        <f t="shared" si="7"/>
        <v>0.8571428571</v>
      </c>
      <c r="T51" s="52">
        <v>180.0</v>
      </c>
      <c r="U51" s="7">
        <f t="shared" si="8"/>
        <v>1.388888889</v>
      </c>
      <c r="V51" s="53">
        <f t="shared" si="9"/>
        <v>0.06</v>
      </c>
      <c r="W51" s="53">
        <f t="shared" si="10"/>
        <v>0.03888888889</v>
      </c>
    </row>
    <row r="52">
      <c r="A52" s="47">
        <v>45832.0</v>
      </c>
      <c r="B52" s="5">
        <v>250.0</v>
      </c>
      <c r="C52" s="48">
        <v>9.0</v>
      </c>
      <c r="D52" s="48">
        <v>5.0</v>
      </c>
      <c r="E52" s="48">
        <v>5.0</v>
      </c>
      <c r="F52" s="48">
        <v>2.0</v>
      </c>
      <c r="G52" s="28">
        <f t="shared" si="1"/>
        <v>27.77777778</v>
      </c>
      <c r="H52" s="48">
        <v>150000.0</v>
      </c>
      <c r="I52" s="48">
        <v>232000.0</v>
      </c>
      <c r="J52" s="49">
        <f t="shared" si="2"/>
        <v>1.546666667</v>
      </c>
      <c r="K52" s="28">
        <f t="shared" si="3"/>
        <v>1.077586207</v>
      </c>
      <c r="L52" s="48">
        <v>3500.0</v>
      </c>
      <c r="M52" s="28">
        <f t="shared" si="4"/>
        <v>0.07142857143</v>
      </c>
      <c r="N52" s="50">
        <f t="shared" si="5"/>
        <v>0.0150862069</v>
      </c>
      <c r="O52" s="51">
        <v>0.1358</v>
      </c>
      <c r="P52" s="51">
        <v>0.0427</v>
      </c>
      <c r="Q52" s="52">
        <v>3000.0</v>
      </c>
      <c r="R52" s="7">
        <f t="shared" si="6"/>
        <v>0.08333333333</v>
      </c>
      <c r="S52" s="53">
        <f t="shared" si="7"/>
        <v>0.8571428571</v>
      </c>
      <c r="T52" s="52">
        <v>180.0</v>
      </c>
      <c r="U52" s="7">
        <f t="shared" si="8"/>
        <v>1.388888889</v>
      </c>
      <c r="V52" s="53">
        <f t="shared" si="9"/>
        <v>0.06</v>
      </c>
      <c r="W52" s="53">
        <f t="shared" si="10"/>
        <v>0.05</v>
      </c>
    </row>
    <row r="53">
      <c r="A53" s="47">
        <v>45833.0</v>
      </c>
      <c r="B53" s="5"/>
      <c r="C53" s="48"/>
      <c r="D53" s="48"/>
      <c r="E53" s="48"/>
      <c r="F53" s="48"/>
      <c r="G53" s="28"/>
      <c r="H53" s="48"/>
      <c r="I53" s="48"/>
      <c r="J53" s="49"/>
      <c r="K53" s="28"/>
      <c r="L53" s="48"/>
      <c r="M53" s="28"/>
      <c r="N53" s="50"/>
      <c r="O53" s="51"/>
      <c r="P53" s="51"/>
      <c r="Q53" s="52"/>
      <c r="R53" s="54"/>
      <c r="S53" s="53"/>
      <c r="T53" s="52"/>
      <c r="U53" s="54"/>
      <c r="V53" s="53"/>
      <c r="W53" s="53"/>
    </row>
    <row r="54">
      <c r="A54" s="47">
        <v>45834.0</v>
      </c>
      <c r="B54" s="5"/>
      <c r="C54" s="48"/>
      <c r="D54" s="48"/>
      <c r="E54" s="48"/>
      <c r="F54" s="48"/>
      <c r="G54" s="28"/>
      <c r="H54" s="48"/>
      <c r="I54" s="48"/>
      <c r="J54" s="49"/>
      <c r="K54" s="28"/>
      <c r="L54" s="48"/>
      <c r="M54" s="28"/>
      <c r="N54" s="50"/>
      <c r="O54" s="51"/>
      <c r="P54" s="51"/>
      <c r="Q54" s="52"/>
      <c r="R54" s="54"/>
      <c r="S54" s="53"/>
      <c r="T54" s="52"/>
      <c r="U54" s="54"/>
      <c r="V54" s="53"/>
      <c r="W54" s="53"/>
    </row>
    <row r="55">
      <c r="A55" s="47">
        <v>45835.0</v>
      </c>
      <c r="B55" s="5"/>
      <c r="C55" s="48"/>
      <c r="D55" s="48"/>
      <c r="E55" s="48"/>
      <c r="F55" s="48"/>
      <c r="G55" s="28"/>
      <c r="H55" s="48"/>
      <c r="I55" s="48"/>
      <c r="J55" s="49"/>
      <c r="K55" s="28"/>
      <c r="L55" s="48"/>
      <c r="M55" s="28"/>
      <c r="N55" s="50"/>
      <c r="O55" s="51"/>
      <c r="P55" s="51"/>
      <c r="Q55" s="52"/>
      <c r="R55" s="54"/>
      <c r="S55" s="53"/>
      <c r="T55" s="52"/>
      <c r="U55" s="54"/>
      <c r="V55" s="53"/>
      <c r="W55" s="53"/>
    </row>
    <row r="56">
      <c r="A56" s="47">
        <v>45836.0</v>
      </c>
      <c r="B56" s="5"/>
      <c r="C56" s="48"/>
      <c r="D56" s="48"/>
      <c r="E56" s="48"/>
      <c r="F56" s="48"/>
      <c r="G56" s="28"/>
      <c r="H56" s="48"/>
      <c r="I56" s="48"/>
      <c r="J56" s="49"/>
      <c r="K56" s="28"/>
      <c r="L56" s="48"/>
      <c r="M56" s="28"/>
      <c r="N56" s="50"/>
      <c r="O56" s="51"/>
      <c r="P56" s="51"/>
      <c r="Q56" s="52"/>
      <c r="R56" s="54"/>
      <c r="S56" s="53"/>
      <c r="T56" s="52"/>
      <c r="U56" s="54"/>
      <c r="V56" s="53"/>
      <c r="W56" s="53"/>
    </row>
    <row r="57">
      <c r="A57" s="47">
        <v>45837.0</v>
      </c>
      <c r="B57" s="5"/>
      <c r="C57" s="48"/>
      <c r="D57" s="48"/>
      <c r="E57" s="48"/>
      <c r="F57" s="48"/>
      <c r="G57" s="28"/>
      <c r="H57" s="48"/>
      <c r="I57" s="48"/>
      <c r="J57" s="49"/>
      <c r="K57" s="28"/>
      <c r="L57" s="48"/>
      <c r="M57" s="28"/>
      <c r="N57" s="50"/>
      <c r="O57" s="51"/>
      <c r="P57" s="51"/>
      <c r="Q57" s="52"/>
      <c r="R57" s="54"/>
      <c r="S57" s="53"/>
      <c r="T57" s="52"/>
      <c r="U57" s="54"/>
      <c r="V57" s="53"/>
      <c r="W57" s="53"/>
    </row>
    <row r="58">
      <c r="A58" s="47">
        <v>45838.0</v>
      </c>
      <c r="B58" s="5"/>
      <c r="C58" s="48"/>
      <c r="D58" s="48"/>
      <c r="E58" s="48"/>
      <c r="F58" s="48"/>
      <c r="G58" s="28"/>
      <c r="H58" s="48"/>
      <c r="I58" s="48"/>
      <c r="J58" s="49"/>
      <c r="K58" s="28"/>
      <c r="L58" s="48"/>
      <c r="M58" s="28"/>
      <c r="N58" s="50"/>
      <c r="O58" s="51"/>
      <c r="P58" s="51"/>
      <c r="Q58" s="52"/>
      <c r="R58" s="54"/>
      <c r="S58" s="53"/>
      <c r="T58" s="52"/>
      <c r="U58" s="54"/>
      <c r="V58" s="53"/>
      <c r="W58" s="53"/>
    </row>
    <row r="59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</sheetData>
  <drawing r:id="rId1"/>
</worksheet>
</file>