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gusto Andrade\Downloads\"/>
    </mc:Choice>
  </mc:AlternateContent>
  <xr:revisionPtr revIDLastSave="0" documentId="13_ncr:1_{80191C96-8C45-48D5-9695-AF15050FDEDA}" xr6:coauthVersionLast="47" xr6:coauthVersionMax="47" xr10:uidLastSave="{00000000-0000-0000-0000-000000000000}"/>
  <bookViews>
    <workbookView xWindow="-120" yWindow="-120" windowWidth="29040" windowHeight="15840" xr2:uid="{50AA1B9A-8AE7-4E53-BD99-52467078EF68}"/>
  </bookViews>
  <sheets>
    <sheet name="EM ABERTO" sheetId="3" r:id="rId1"/>
    <sheet name="Reversões de Exercício" sheetId="1" r:id="rId2"/>
    <sheet name="Fechadas-MAR-22" sheetId="5" r:id="rId3"/>
    <sheet name="Fechadas-DEZ-21" sheetId="2" r:id="rId4"/>
  </sheets>
  <definedNames>
    <definedName name="_xlnm._FilterDatabase" localSheetId="0" hidden="1">'EM ABERTO'!$A$3:$O$3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2" l="1"/>
  <c r="D11" i="2"/>
  <c r="N5" i="3"/>
  <c r="J5" i="3"/>
  <c r="H5" i="3"/>
  <c r="E5" i="3"/>
  <c r="N6" i="3"/>
  <c r="J6" i="3"/>
  <c r="H6" i="3"/>
  <c r="E6" i="3"/>
  <c r="J4" i="3"/>
  <c r="H4" i="3"/>
  <c r="E4" i="3"/>
  <c r="L13" i="2"/>
  <c r="L11" i="2"/>
  <c r="L12" i="2"/>
  <c r="K7" i="2"/>
  <c r="L5" i="2"/>
  <c r="L7" i="2" s="1"/>
  <c r="N5" i="2"/>
  <c r="H7" i="2"/>
  <c r="J7" i="3"/>
  <c r="H7" i="3"/>
  <c r="E7" i="3"/>
  <c r="E8" i="3"/>
  <c r="L6" i="2"/>
  <c r="N6" i="2"/>
  <c r="J7" i="2"/>
  <c r="J6" i="2"/>
  <c r="H6" i="2"/>
  <c r="J5" i="2"/>
  <c r="H5" i="2"/>
  <c r="N4" i="2"/>
  <c r="J4" i="2"/>
  <c r="H4" i="2"/>
  <c r="J8" i="3"/>
  <c r="H8" i="3"/>
  <c r="D14" i="2" l="1"/>
  <c r="D15" i="2" s="1"/>
  <c r="N17" i="3"/>
  <c r="N19" i="3" s="1"/>
</calcChain>
</file>

<file path=xl/sharedStrings.xml><?xml version="1.0" encoding="utf-8"?>
<sst xmlns="http://schemas.openxmlformats.org/spreadsheetml/2006/main" count="123" uniqueCount="67">
  <si>
    <t>Operações em aberto</t>
  </si>
  <si>
    <t>Opção</t>
  </si>
  <si>
    <t>Strike</t>
  </si>
  <si>
    <t>Tipo</t>
  </si>
  <si>
    <t>Prêmio</t>
  </si>
  <si>
    <t>Quant. Opções</t>
  </si>
  <si>
    <t>PLANILHA DE CONTROLE DE OPERAÇÕES DE VENDA COBERTA</t>
  </si>
  <si>
    <t>Vencimento</t>
  </si>
  <si>
    <t>(P)-(Strike)</t>
  </si>
  <si>
    <t>Preço Ação</t>
  </si>
  <si>
    <t>Ação</t>
  </si>
  <si>
    <t>Tipo de Operação</t>
  </si>
  <si>
    <t>PETR4</t>
  </si>
  <si>
    <t>PUT</t>
  </si>
  <si>
    <t>Premio recebido</t>
  </si>
  <si>
    <t>VC Arrojada</t>
  </si>
  <si>
    <t>DU Vencimento</t>
  </si>
  <si>
    <t>CALL</t>
  </si>
  <si>
    <t>Vô Véio</t>
  </si>
  <si>
    <t>ECOR3</t>
  </si>
  <si>
    <t xml:space="preserve">VALE3 </t>
  </si>
  <si>
    <t>Sub.Aporte</t>
  </si>
  <si>
    <t>Valor Cobertura</t>
  </si>
  <si>
    <t>ND</t>
  </si>
  <si>
    <t>Reversão</t>
  </si>
  <si>
    <t>Exercício</t>
  </si>
  <si>
    <t>PETRX323</t>
  </si>
  <si>
    <t>VALEL901</t>
  </si>
  <si>
    <t xml:space="preserve">Não </t>
  </si>
  <si>
    <t>SIM</t>
  </si>
  <si>
    <t>Fazer Reversão?</t>
  </si>
  <si>
    <t>Calculo do IR</t>
  </si>
  <si>
    <t>Valor dos Prêmios Recebidos</t>
  </si>
  <si>
    <t>Taxa de Corretagem paga</t>
  </si>
  <si>
    <t>Taxa de Exercício paga</t>
  </si>
  <si>
    <t>Corretagem</t>
  </si>
  <si>
    <t>Taxa de Exercício</t>
  </si>
  <si>
    <t>Reversões de Exercício</t>
  </si>
  <si>
    <t xml:space="preserve">Operações </t>
  </si>
  <si>
    <t>ITSA4</t>
  </si>
  <si>
    <t>IR (15%)</t>
  </si>
  <si>
    <t>Observação</t>
  </si>
  <si>
    <t>Strike Exercido</t>
  </si>
  <si>
    <t>Esperando Oportunidade</t>
  </si>
  <si>
    <t>Observaçaõ</t>
  </si>
  <si>
    <t>Operação Aberta</t>
  </si>
  <si>
    <r>
      <t>Taxa</t>
    </r>
    <r>
      <rPr>
        <sz val="8"/>
        <rFont val="Calibri"/>
        <family val="2"/>
        <scheme val="minor"/>
      </rPr>
      <t xml:space="preserve"> (Premio/Strike)</t>
    </r>
  </si>
  <si>
    <r>
      <t>Taxa</t>
    </r>
    <r>
      <rPr>
        <sz val="8"/>
        <color theme="1"/>
        <rFont val="Calibri"/>
        <family val="2"/>
        <scheme val="minor"/>
      </rPr>
      <t xml:space="preserve"> (Premio/Strike)</t>
    </r>
  </si>
  <si>
    <t>PETR-O-323</t>
  </si>
  <si>
    <t>VALE-D-901</t>
  </si>
  <si>
    <t>VALE-D-116</t>
  </si>
  <si>
    <t>ECOR-O-680</t>
  </si>
  <si>
    <t>ECOR-C-700</t>
  </si>
  <si>
    <t>ECORX700</t>
  </si>
  <si>
    <t>Call (lucro na operação)</t>
  </si>
  <si>
    <t>preço médio da VALE3</t>
  </si>
  <si>
    <t>Preço de Venda</t>
  </si>
  <si>
    <t>LUCRO VENDA DA VALE3</t>
  </si>
  <si>
    <t>VALOR BASE PARA O IR</t>
  </si>
  <si>
    <t>OPERAÇÕES FECHADAS EM MARÇO 2022</t>
  </si>
  <si>
    <t>Calculo do Lucro da Operações de Venda de Ações</t>
  </si>
  <si>
    <t>TODAS AS OPERAÇÕES QUE VC FOI EXERCIDO E QUE VC DESEJA REVERTER</t>
  </si>
  <si>
    <t>Exercido em</t>
  </si>
  <si>
    <t xml:space="preserve">VC SEMPRE BUSCARÁ A REVERSÃO NO PREÇO DE EXERCÍCIO </t>
  </si>
  <si>
    <t>OPERAÇÕES FECHADAS EM DEZEMBRO 2021</t>
  </si>
  <si>
    <t>NÃO IMPORTA O PREÇO MÉDIO DA SUA POSIÇÃO NA AÇÃO. O QUE VALE É O STRIKE DO EXERCÍCIO.</t>
  </si>
  <si>
    <t>Valor Reserva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</si>
</sst>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_ ;\-#,##0\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6"/>
      <color theme="7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rgb="FF00FF00"/>
      <name val="Calibri"/>
      <family val="2"/>
      <scheme val="minor"/>
    </font>
    <font>
      <b/>
      <sz val="22"/>
      <name val="Calibri"/>
      <family val="2"/>
      <scheme val="minor"/>
    </font>
    <font>
      <b/>
      <sz val="2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2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4" fillId="3" borderId="0" xfId="0" applyFont="1" applyFill="1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44" fontId="6" fillId="3" borderId="0" xfId="2" applyFont="1" applyFill="1" applyAlignment="1">
      <alignment horizontal="center"/>
    </xf>
    <xf numFmtId="44" fontId="0" fillId="0" borderId="0" xfId="2" applyFont="1" applyAlignment="1">
      <alignment horizontal="center"/>
    </xf>
    <xf numFmtId="44" fontId="4" fillId="3" borderId="0" xfId="2" applyFont="1" applyFill="1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2" applyFont="1" applyBorder="1" applyAlignment="1">
      <alignment horizontal="center"/>
    </xf>
    <xf numFmtId="0" fontId="0" fillId="0" borderId="1" xfId="0" applyBorder="1"/>
    <xf numFmtId="0" fontId="7" fillId="2" borderId="0" xfId="0" applyFont="1" applyFill="1" applyAlignment="1">
      <alignment horizontal="left" vertical="center"/>
    </xf>
    <xf numFmtId="44" fontId="7" fillId="2" borderId="0" xfId="2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4" fontId="5" fillId="2" borderId="0" xfId="2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11" fillId="3" borderId="0" xfId="0" applyFont="1" applyFill="1" applyAlignment="1">
      <alignment horizontal="left"/>
    </xf>
    <xf numFmtId="0" fontId="4" fillId="8" borderId="0" xfId="0" applyFont="1" applyFill="1" applyAlignment="1">
      <alignment horizontal="center"/>
    </xf>
    <xf numFmtId="44" fontId="4" fillId="8" borderId="0" xfId="2" applyFont="1" applyFill="1" applyAlignment="1">
      <alignment horizontal="center"/>
    </xf>
    <xf numFmtId="0" fontId="4" fillId="8" borderId="0" xfId="0" applyFont="1" applyFill="1"/>
    <xf numFmtId="0" fontId="12" fillId="6" borderId="0" xfId="0" applyFont="1" applyFill="1" applyAlignment="1">
      <alignment horizontal="left" vertical="center"/>
    </xf>
    <xf numFmtId="44" fontId="12" fillId="6" borderId="0" xfId="2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44" fontId="13" fillId="6" borderId="0" xfId="2" applyFont="1" applyFill="1" applyAlignment="1">
      <alignment horizontal="center" vertical="center"/>
    </xf>
    <xf numFmtId="0" fontId="13" fillId="6" borderId="0" xfId="0" applyFont="1" applyFill="1" applyAlignment="1">
      <alignment vertical="center"/>
    </xf>
    <xf numFmtId="0" fontId="14" fillId="6" borderId="0" xfId="0" applyFont="1" applyFill="1" applyAlignment="1">
      <alignment horizontal="left"/>
    </xf>
    <xf numFmtId="44" fontId="15" fillId="6" borderId="0" xfId="2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44" fontId="16" fillId="6" borderId="0" xfId="2" applyFont="1" applyFill="1" applyAlignment="1">
      <alignment horizontal="center"/>
    </xf>
    <xf numFmtId="0" fontId="16" fillId="6" borderId="0" xfId="0" applyFont="1" applyFill="1"/>
    <xf numFmtId="0" fontId="2" fillId="0" borderId="1" xfId="0" applyFont="1" applyBorder="1" applyAlignment="1">
      <alignment horizontal="center"/>
    </xf>
    <xf numFmtId="44" fontId="18" fillId="0" borderId="0" xfId="0" applyNumberFormat="1" applyFont="1" applyAlignment="1">
      <alignment horizontal="center"/>
    </xf>
    <xf numFmtId="0" fontId="4" fillId="9" borderId="0" xfId="0" applyFont="1" applyFill="1" applyAlignment="1">
      <alignment horizontal="left"/>
    </xf>
    <xf numFmtId="44" fontId="4" fillId="9" borderId="0" xfId="2" applyFont="1" applyFill="1" applyAlignment="1">
      <alignment horizontal="left"/>
    </xf>
    <xf numFmtId="44" fontId="0" fillId="4" borderId="0" xfId="2" applyFont="1" applyFill="1" applyAlignment="1">
      <alignment horizontal="left"/>
    </xf>
    <xf numFmtId="0" fontId="4" fillId="10" borderId="1" xfId="0" applyFont="1" applyFill="1" applyBorder="1" applyAlignment="1">
      <alignment horizontal="center"/>
    </xf>
    <xf numFmtId="44" fontId="12" fillId="10" borderId="0" xfId="2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44" fontId="13" fillId="10" borderId="0" xfId="2" applyFont="1" applyFill="1" applyAlignment="1">
      <alignment horizontal="center" vertical="center"/>
    </xf>
    <xf numFmtId="0" fontId="13" fillId="10" borderId="0" xfId="0" applyFont="1" applyFill="1" applyAlignment="1">
      <alignment vertical="center"/>
    </xf>
    <xf numFmtId="44" fontId="15" fillId="10" borderId="0" xfId="2" applyFont="1" applyFill="1" applyAlignment="1">
      <alignment horizontal="center"/>
    </xf>
    <xf numFmtId="0" fontId="16" fillId="10" borderId="0" xfId="0" applyFont="1" applyFill="1" applyAlignment="1">
      <alignment horizontal="center"/>
    </xf>
    <xf numFmtId="44" fontId="16" fillId="10" borderId="0" xfId="2" applyFont="1" applyFill="1" applyAlignment="1">
      <alignment horizontal="center"/>
    </xf>
    <xf numFmtId="0" fontId="16" fillId="10" borderId="0" xfId="0" applyFont="1" applyFill="1"/>
    <xf numFmtId="0" fontId="7" fillId="10" borderId="0" xfId="0" applyFont="1" applyFill="1" applyAlignment="1">
      <alignment horizontal="left" vertical="center"/>
    </xf>
    <xf numFmtId="0" fontId="20" fillId="10" borderId="0" xfId="0" applyFont="1" applyFill="1" applyAlignment="1">
      <alignment horizontal="left"/>
    </xf>
    <xf numFmtId="0" fontId="4" fillId="8" borderId="1" xfId="0" applyFont="1" applyFill="1" applyBorder="1"/>
    <xf numFmtId="0" fontId="16" fillId="8" borderId="1" xfId="0" applyFont="1" applyFill="1" applyBorder="1" applyAlignment="1">
      <alignment horizontal="center" vertical="center"/>
    </xf>
    <xf numFmtId="44" fontId="16" fillId="8" borderId="1" xfId="2" applyFont="1" applyFill="1" applyBorder="1" applyAlignment="1">
      <alignment horizontal="center" vertical="center" wrapText="1"/>
    </xf>
    <xf numFmtId="44" fontId="16" fillId="8" borderId="1" xfId="2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vertical="center"/>
    </xf>
    <xf numFmtId="0" fontId="16" fillId="8" borderId="0" xfId="0" applyFont="1" applyFill="1" applyAlignment="1">
      <alignment vertical="center"/>
    </xf>
    <xf numFmtId="0" fontId="17" fillId="4" borderId="0" xfId="0" applyFont="1" applyFill="1" applyAlignment="1">
      <alignment horizontal="left"/>
    </xf>
    <xf numFmtId="44" fontId="17" fillId="4" borderId="0" xfId="2" applyFont="1" applyFill="1" applyAlignment="1">
      <alignment horizontal="left"/>
    </xf>
    <xf numFmtId="0" fontId="4" fillId="6" borderId="0" xfId="0" applyFont="1" applyFill="1" applyAlignment="1">
      <alignment vertical="center"/>
    </xf>
    <xf numFmtId="0" fontId="0" fillId="6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7" fontId="0" fillId="0" borderId="1" xfId="0" applyNumberFormat="1" applyFont="1" applyBorder="1" applyAlignment="1">
      <alignment horizontal="center"/>
    </xf>
    <xf numFmtId="44" fontId="24" fillId="6" borderId="1" xfId="2" applyFont="1" applyFill="1" applyBorder="1" applyAlignment="1">
      <alignment horizontal="center" vertical="center" wrapText="1"/>
    </xf>
    <xf numFmtId="0" fontId="24" fillId="0" borderId="1" xfId="0" applyFont="1" applyBorder="1"/>
    <xf numFmtId="0" fontId="3" fillId="8" borderId="1" xfId="0" applyFont="1" applyFill="1" applyBorder="1" applyAlignment="1">
      <alignment horizontal="center"/>
    </xf>
    <xf numFmtId="0" fontId="4" fillId="8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0" fillId="8" borderId="1" xfId="0" applyFont="1" applyFill="1" applyBorder="1" applyAlignment="1">
      <alignment horizontal="center" vertical="center"/>
    </xf>
    <xf numFmtId="44" fontId="1" fillId="8" borderId="1" xfId="2" applyFont="1" applyFill="1" applyBorder="1" applyAlignment="1">
      <alignment horizontal="center" vertical="center" wrapText="1"/>
    </xf>
    <xf numFmtId="44" fontId="1" fillId="0" borderId="1" xfId="2" applyFont="1" applyBorder="1" applyAlignment="1">
      <alignment horizontal="center"/>
    </xf>
    <xf numFmtId="44" fontId="1" fillId="8" borderId="1" xfId="2" applyFont="1" applyFill="1" applyBorder="1" applyAlignment="1">
      <alignment horizontal="center" vertical="center"/>
    </xf>
    <xf numFmtId="10" fontId="1" fillId="6" borderId="1" xfId="3" applyNumberFormat="1" applyFont="1" applyFill="1" applyBorder="1" applyAlignment="1">
      <alignment horizontal="center"/>
    </xf>
    <xf numFmtId="44" fontId="3" fillId="6" borderId="1" xfId="0" applyNumberFormat="1" applyFont="1" applyFill="1" applyBorder="1" applyAlignment="1">
      <alignment horizontal="center"/>
    </xf>
    <xf numFmtId="0" fontId="0" fillId="8" borderId="1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/>
    </xf>
    <xf numFmtId="10" fontId="0" fillId="6" borderId="1" xfId="3" applyNumberFormat="1" applyFont="1" applyFill="1" applyBorder="1" applyAlignment="1">
      <alignment horizontal="center"/>
    </xf>
    <xf numFmtId="44" fontId="0" fillId="6" borderId="1" xfId="0" applyNumberFormat="1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 vertical="center"/>
    </xf>
    <xf numFmtId="16" fontId="0" fillId="8" borderId="1" xfId="0" applyNumberFormat="1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vertical="center" wrapText="1"/>
    </xf>
    <xf numFmtId="164" fontId="3" fillId="8" borderId="1" xfId="1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44" fontId="16" fillId="8" borderId="1" xfId="0" applyNumberFormat="1" applyFont="1" applyFill="1" applyBorder="1"/>
    <xf numFmtId="0" fontId="16" fillId="8" borderId="1" xfId="0" applyFont="1" applyFill="1" applyBorder="1" applyAlignment="1">
      <alignment horizontal="center"/>
    </xf>
    <xf numFmtId="44" fontId="0" fillId="0" borderId="0" xfId="0" applyNumberFormat="1"/>
    <xf numFmtId="44" fontId="16" fillId="8" borderId="1" xfId="2" applyFont="1" applyFill="1" applyBorder="1" applyAlignment="1">
      <alignment horizontal="center"/>
    </xf>
    <xf numFmtId="10" fontId="16" fillId="8" borderId="1" xfId="3" applyNumberFormat="1" applyFont="1" applyFill="1" applyBorder="1" applyAlignment="1">
      <alignment horizontal="center"/>
    </xf>
    <xf numFmtId="10" fontId="16" fillId="8" borderId="0" xfId="2" applyNumberFormat="1" applyFont="1" applyFill="1" applyAlignment="1">
      <alignment horizontal="center"/>
    </xf>
    <xf numFmtId="44" fontId="16" fillId="8" borderId="1" xfId="0" applyNumberFormat="1" applyFont="1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44" fontId="3" fillId="8" borderId="0" xfId="0" applyNumberFormat="1" applyFont="1" applyFill="1" applyAlignment="1">
      <alignment horizontal="center"/>
    </xf>
    <xf numFmtId="44" fontId="3" fillId="8" borderId="1" xfId="2" applyFont="1" applyFill="1" applyBorder="1" applyAlignment="1">
      <alignment horizontal="center"/>
    </xf>
    <xf numFmtId="0" fontId="0" fillId="4" borderId="0" xfId="0" applyFont="1" applyFill="1" applyAlignment="1">
      <alignment horizontal="left"/>
    </xf>
    <xf numFmtId="44" fontId="1" fillId="4" borderId="0" xfId="2" applyFont="1" applyFill="1" applyAlignment="1">
      <alignment horizontal="left"/>
    </xf>
    <xf numFmtId="9" fontId="0" fillId="4" borderId="0" xfId="0" applyNumberFormat="1" applyFont="1" applyFill="1" applyAlignment="1">
      <alignment horizontal="left"/>
    </xf>
    <xf numFmtId="44" fontId="0" fillId="11" borderId="0" xfId="2" applyFont="1" applyFill="1" applyAlignment="1">
      <alignment horizontal="center"/>
    </xf>
    <xf numFmtId="0" fontId="0" fillId="11" borderId="0" xfId="0" applyFill="1" applyAlignment="1">
      <alignment horizontal="center"/>
    </xf>
    <xf numFmtId="0" fontId="0" fillId="11" borderId="0" xfId="0" applyFill="1" applyAlignment="1">
      <alignment horizontal="right"/>
    </xf>
    <xf numFmtId="44" fontId="0" fillId="0" borderId="0" xfId="2" applyFont="1" applyAlignment="1">
      <alignment horizontal="left"/>
    </xf>
    <xf numFmtId="0" fontId="25" fillId="0" borderId="0" xfId="0" applyFont="1" applyAlignment="1">
      <alignment horizontal="left"/>
    </xf>
    <xf numFmtId="44" fontId="1" fillId="6" borderId="1" xfId="2" applyFont="1" applyFill="1" applyBorder="1" applyAlignment="1">
      <alignment horizontal="center" vertical="center" wrapText="1"/>
    </xf>
    <xf numFmtId="44" fontId="1" fillId="0" borderId="1" xfId="2" applyFont="1" applyBorder="1"/>
    <xf numFmtId="0" fontId="1" fillId="0" borderId="1" xfId="0" applyFont="1" applyBorder="1"/>
    <xf numFmtId="0" fontId="1" fillId="0" borderId="0" xfId="0" applyFont="1"/>
    <xf numFmtId="17" fontId="2" fillId="0" borderId="1" xfId="0" applyNumberFormat="1" applyFont="1" applyBorder="1" applyAlignment="1">
      <alignment horizontal="center"/>
    </xf>
    <xf numFmtId="44" fontId="2" fillId="0" borderId="1" xfId="2" applyFont="1" applyBorder="1" applyAlignment="1">
      <alignment horizontal="center"/>
    </xf>
    <xf numFmtId="44" fontId="19" fillId="6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0" fontId="2" fillId="6" borderId="1" xfId="3" applyNumberFormat="1" applyFont="1" applyFill="1" applyBorder="1" applyAlignment="1">
      <alignment horizontal="center"/>
    </xf>
    <xf numFmtId="44" fontId="2" fillId="6" borderId="1" xfId="0" applyNumberFormat="1" applyFont="1" applyFill="1" applyBorder="1" applyAlignment="1">
      <alignment horizontal="center"/>
    </xf>
    <xf numFmtId="16" fontId="2" fillId="8" borderId="1" xfId="0" applyNumberFormat="1" applyFont="1" applyFill="1" applyBorder="1" applyAlignment="1">
      <alignment horizontal="center"/>
    </xf>
    <xf numFmtId="0" fontId="19" fillId="8" borderId="1" xfId="0" applyFont="1" applyFill="1" applyBorder="1" applyAlignment="1">
      <alignment horizontal="center"/>
    </xf>
    <xf numFmtId="17" fontId="1" fillId="0" borderId="1" xfId="0" applyNumberFormat="1" applyFont="1" applyBorder="1"/>
    <xf numFmtId="0" fontId="16" fillId="7" borderId="1" xfId="0" applyFont="1" applyFill="1" applyBorder="1" applyAlignment="1">
      <alignment horizontal="center"/>
    </xf>
    <xf numFmtId="44" fontId="16" fillId="7" borderId="1" xfId="0" applyNumberFormat="1" applyFont="1" applyFill="1" applyBorder="1"/>
    <xf numFmtId="44" fontId="0" fillId="7" borderId="0" xfId="0" applyNumberFormat="1" applyFill="1"/>
    <xf numFmtId="44" fontId="0" fillId="0" borderId="0" xfId="2" applyFont="1"/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colors>
    <mruColors>
      <color rgb="FF00FF00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19B18-03E8-40B3-8DFB-95B086D77305}">
  <sheetPr>
    <tabColor rgb="FF00FF00"/>
  </sheetPr>
  <dimension ref="A1:O22"/>
  <sheetViews>
    <sheetView tabSelected="1" zoomScale="123" zoomScaleNormal="123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6" sqref="D6"/>
    </sheetView>
  </sheetViews>
  <sheetFormatPr defaultRowHeight="15" x14ac:dyDescent="0.25"/>
  <cols>
    <col min="1" max="1" width="9.85546875" style="2" customWidth="1"/>
    <col min="2" max="2" width="9.7109375" style="5" customWidth="1"/>
    <col min="3" max="3" width="11.42578125" style="2" customWidth="1"/>
    <col min="4" max="4" width="10.42578125" style="5" bestFit="1" customWidth="1"/>
    <col min="5" max="5" width="10" style="2" customWidth="1"/>
    <col min="6" max="6" width="8.85546875" style="2"/>
    <col min="7" max="7" width="8.85546875" style="5"/>
    <col min="8" max="8" width="13.5703125" style="5" customWidth="1"/>
    <col min="9" max="9" width="9.85546875" style="2" customWidth="1"/>
    <col min="10" max="10" width="11.28515625" style="2" customWidth="1"/>
    <col min="11" max="11" width="9.42578125" style="2" customWidth="1"/>
    <col min="12" max="12" width="9.85546875" style="2" customWidth="1"/>
    <col min="13" max="13" width="11" style="2" customWidth="1"/>
    <col min="14" max="14" width="15.7109375" customWidth="1"/>
    <col min="15" max="15" width="17.42578125" customWidth="1"/>
  </cols>
  <sheetData>
    <row r="1" spans="1:15" s="14" customFormat="1" ht="33.75" x14ac:dyDescent="0.25">
      <c r="A1" s="10" t="s">
        <v>6</v>
      </c>
      <c r="B1" s="11"/>
      <c r="C1" s="12"/>
      <c r="D1" s="13"/>
      <c r="E1" s="12"/>
      <c r="F1" s="12"/>
      <c r="G1" s="13"/>
      <c r="H1" s="13"/>
      <c r="I1" s="12"/>
      <c r="J1" s="12"/>
      <c r="K1" s="12"/>
      <c r="L1" s="12"/>
      <c r="M1" s="12"/>
    </row>
    <row r="2" spans="1:15" s="1" customFormat="1" ht="18.75" x14ac:dyDescent="0.3">
      <c r="A2" s="15" t="s">
        <v>0</v>
      </c>
      <c r="B2" s="4"/>
      <c r="C2" s="3"/>
      <c r="D2" s="6"/>
      <c r="E2" s="3"/>
      <c r="F2" s="3"/>
      <c r="G2" s="6"/>
      <c r="H2" s="6"/>
      <c r="I2" s="3"/>
      <c r="J2" s="3"/>
      <c r="K2" s="3"/>
      <c r="L2" s="3"/>
      <c r="M2" s="3"/>
    </row>
    <row r="3" spans="1:15" s="63" customFormat="1" ht="45" x14ac:dyDescent="0.25">
      <c r="A3" s="65" t="s">
        <v>10</v>
      </c>
      <c r="B3" s="66" t="s">
        <v>9</v>
      </c>
      <c r="C3" s="65" t="s">
        <v>1</v>
      </c>
      <c r="D3" s="68" t="s">
        <v>2</v>
      </c>
      <c r="E3" s="65" t="s">
        <v>8</v>
      </c>
      <c r="F3" s="65" t="s">
        <v>3</v>
      </c>
      <c r="G3" s="68" t="s">
        <v>4</v>
      </c>
      <c r="H3" s="66" t="s">
        <v>47</v>
      </c>
      <c r="I3" s="71" t="s">
        <v>5</v>
      </c>
      <c r="J3" s="71" t="s">
        <v>14</v>
      </c>
      <c r="K3" s="75" t="s">
        <v>7</v>
      </c>
      <c r="L3" s="79" t="s">
        <v>16</v>
      </c>
      <c r="M3" s="71" t="s">
        <v>11</v>
      </c>
      <c r="N3" s="52" t="s">
        <v>22</v>
      </c>
      <c r="O3" s="46" t="s">
        <v>41</v>
      </c>
    </row>
    <row r="4" spans="1:15" x14ac:dyDescent="0.25">
      <c r="A4" s="29" t="s">
        <v>19</v>
      </c>
      <c r="B4" s="105">
        <v>6.85</v>
      </c>
      <c r="C4" s="29" t="s">
        <v>52</v>
      </c>
      <c r="D4" s="105">
        <v>7</v>
      </c>
      <c r="E4" s="106">
        <f>D4-B4</f>
        <v>0.15000000000000036</v>
      </c>
      <c r="F4" s="107" t="s">
        <v>17</v>
      </c>
      <c r="G4" s="105">
        <v>0.21</v>
      </c>
      <c r="H4" s="108">
        <f>G4/D4</f>
        <v>0.03</v>
      </c>
      <c r="I4" s="81">
        <v>200</v>
      </c>
      <c r="J4" s="109">
        <f>I4*G4</f>
        <v>42</v>
      </c>
      <c r="K4" s="110">
        <v>44638</v>
      </c>
      <c r="L4" s="111">
        <v>16</v>
      </c>
      <c r="M4" s="81" t="s">
        <v>24</v>
      </c>
      <c r="N4" s="113" t="s">
        <v>23</v>
      </c>
      <c r="O4" s="45"/>
    </row>
    <row r="5" spans="1:15" x14ac:dyDescent="0.25">
      <c r="A5" s="58" t="s">
        <v>19</v>
      </c>
      <c r="B5" s="67">
        <v>6.85</v>
      </c>
      <c r="C5" s="58" t="s">
        <v>51</v>
      </c>
      <c r="D5" s="8">
        <v>6.8</v>
      </c>
      <c r="E5" s="70">
        <f>B5-D5</f>
        <v>4.9999999999999822E-2</v>
      </c>
      <c r="F5" s="78" t="s">
        <v>13</v>
      </c>
      <c r="G5" s="8">
        <v>0.26</v>
      </c>
      <c r="H5" s="73">
        <f>G5/D5</f>
        <v>3.8235294117647062E-2</v>
      </c>
      <c r="I5" s="72">
        <v>200</v>
      </c>
      <c r="J5" s="74">
        <f>I5*G5</f>
        <v>52</v>
      </c>
      <c r="K5" s="76">
        <v>44638</v>
      </c>
      <c r="L5" s="62">
        <v>16</v>
      </c>
      <c r="M5" s="72" t="s">
        <v>21</v>
      </c>
      <c r="N5" s="114">
        <f>I5*D5</f>
        <v>1360</v>
      </c>
      <c r="O5" s="45"/>
    </row>
    <row r="6" spans="1:15" x14ac:dyDescent="0.25">
      <c r="A6" s="58" t="s">
        <v>12</v>
      </c>
      <c r="B6" s="67">
        <v>34</v>
      </c>
      <c r="C6" s="58" t="s">
        <v>48</v>
      </c>
      <c r="D6" s="67">
        <v>32.51</v>
      </c>
      <c r="E6" s="70">
        <f>B6-D6</f>
        <v>1.490000000000002</v>
      </c>
      <c r="F6" s="78" t="s">
        <v>13</v>
      </c>
      <c r="G6" s="67">
        <v>0.86</v>
      </c>
      <c r="H6" s="69">
        <f>G6/D6</f>
        <v>2.6453398954167949E-2</v>
      </c>
      <c r="I6" s="72">
        <v>500</v>
      </c>
      <c r="J6" s="74">
        <f>I6*G6</f>
        <v>430</v>
      </c>
      <c r="K6" s="76">
        <v>44638</v>
      </c>
      <c r="L6" s="80">
        <v>16</v>
      </c>
      <c r="M6" s="72" t="s">
        <v>15</v>
      </c>
      <c r="N6" s="114">
        <f>I6*D6</f>
        <v>16254.999999999998</v>
      </c>
      <c r="O6" s="45"/>
    </row>
    <row r="7" spans="1:15" x14ac:dyDescent="0.25">
      <c r="A7" s="58" t="s">
        <v>20</v>
      </c>
      <c r="B7" s="67">
        <v>87.28</v>
      </c>
      <c r="C7" s="58" t="s">
        <v>49</v>
      </c>
      <c r="D7" s="67">
        <v>90.11</v>
      </c>
      <c r="E7" s="70">
        <f>D7-B7</f>
        <v>2.8299999999999983</v>
      </c>
      <c r="F7" s="77" t="s">
        <v>17</v>
      </c>
      <c r="G7" s="67">
        <v>3.35</v>
      </c>
      <c r="H7" s="69">
        <f>G7/D7</f>
        <v>3.7176783930751307E-2</v>
      </c>
      <c r="I7" s="72">
        <v>100</v>
      </c>
      <c r="J7" s="74">
        <f>I7*G7</f>
        <v>335</v>
      </c>
      <c r="K7" s="76">
        <v>44666</v>
      </c>
      <c r="L7" s="62">
        <v>35</v>
      </c>
      <c r="M7" s="72" t="s">
        <v>15</v>
      </c>
      <c r="N7" s="113" t="s">
        <v>23</v>
      </c>
      <c r="O7" s="45"/>
    </row>
    <row r="8" spans="1:15" x14ac:dyDescent="0.25">
      <c r="A8" s="58" t="s">
        <v>20</v>
      </c>
      <c r="B8" s="67">
        <v>87.28</v>
      </c>
      <c r="C8" s="58" t="s">
        <v>50</v>
      </c>
      <c r="D8" s="8">
        <v>105</v>
      </c>
      <c r="E8" s="70">
        <f>D8-B8</f>
        <v>17.72</v>
      </c>
      <c r="F8" s="77" t="s">
        <v>17</v>
      </c>
      <c r="G8" s="8">
        <v>0.5</v>
      </c>
      <c r="H8" s="73">
        <f>G8/D8</f>
        <v>4.7619047619047623E-3</v>
      </c>
      <c r="I8" s="72">
        <v>200</v>
      </c>
      <c r="J8" s="74">
        <f>I8*G8</f>
        <v>100</v>
      </c>
      <c r="K8" s="76">
        <v>44666</v>
      </c>
      <c r="L8" s="62">
        <v>35</v>
      </c>
      <c r="M8" s="72" t="s">
        <v>18</v>
      </c>
      <c r="N8" s="113" t="s">
        <v>23</v>
      </c>
      <c r="O8" s="45"/>
    </row>
    <row r="9" spans="1:15" x14ac:dyDescent="0.25">
      <c r="A9" s="58"/>
      <c r="B9" s="8"/>
      <c r="C9" s="7"/>
      <c r="D9" s="8"/>
      <c r="E9" s="7"/>
      <c r="F9" s="7"/>
      <c r="G9" s="8"/>
      <c r="H9" s="8"/>
      <c r="I9" s="7"/>
      <c r="J9" s="7"/>
      <c r="K9" s="7"/>
      <c r="L9" s="7"/>
      <c r="M9" s="7"/>
      <c r="N9" s="9"/>
      <c r="O9" s="9"/>
    </row>
    <row r="10" spans="1:15" x14ac:dyDescent="0.25">
      <c r="A10" s="7"/>
      <c r="B10" s="8"/>
      <c r="C10" s="7"/>
      <c r="D10" s="8"/>
      <c r="E10" s="7"/>
      <c r="F10" s="7"/>
      <c r="G10" s="8"/>
      <c r="H10" s="8"/>
      <c r="I10" s="7"/>
      <c r="J10" s="7"/>
      <c r="K10" s="7"/>
      <c r="L10" s="7"/>
      <c r="M10" s="7"/>
      <c r="N10" s="9"/>
      <c r="O10" s="9"/>
    </row>
    <row r="11" spans="1:15" x14ac:dyDescent="0.25">
      <c r="A11" s="7"/>
      <c r="B11" s="8"/>
      <c r="C11" s="7"/>
      <c r="D11" s="8"/>
      <c r="E11" s="7"/>
      <c r="F11" s="7"/>
      <c r="G11" s="8"/>
      <c r="H11" s="8"/>
      <c r="I11" s="7"/>
      <c r="J11" s="7"/>
      <c r="K11" s="7"/>
      <c r="L11" s="7"/>
      <c r="M11" s="7"/>
      <c r="N11" s="9"/>
      <c r="O11" s="9"/>
    </row>
    <row r="12" spans="1:15" x14ac:dyDescent="0.25">
      <c r="A12" s="7"/>
      <c r="B12" s="8"/>
      <c r="C12" s="7"/>
      <c r="D12" s="8"/>
      <c r="E12" s="7"/>
      <c r="F12" s="7"/>
      <c r="G12" s="8"/>
      <c r="H12" s="8"/>
      <c r="I12" s="7"/>
      <c r="J12" s="7"/>
      <c r="K12" s="7"/>
      <c r="L12" s="7"/>
      <c r="M12" s="7"/>
      <c r="N12" s="9"/>
      <c r="O12" s="9"/>
    </row>
    <row r="13" spans="1:15" x14ac:dyDescent="0.25">
      <c r="A13" s="7"/>
      <c r="B13" s="8"/>
      <c r="C13" s="7"/>
      <c r="D13" s="8"/>
      <c r="E13" s="7"/>
      <c r="F13" s="7"/>
      <c r="G13" s="8"/>
      <c r="H13" s="8"/>
      <c r="I13" s="7"/>
      <c r="J13" s="7"/>
      <c r="K13" s="7"/>
      <c r="L13" s="7"/>
      <c r="M13" s="7"/>
      <c r="N13" s="9"/>
      <c r="O13" s="9"/>
    </row>
    <row r="14" spans="1:15" x14ac:dyDescent="0.25">
      <c r="A14" s="7"/>
      <c r="B14" s="8"/>
      <c r="C14" s="7"/>
      <c r="D14" s="8"/>
      <c r="E14" s="7"/>
      <c r="F14" s="7"/>
      <c r="G14" s="8"/>
      <c r="H14" s="8"/>
      <c r="I14" s="7"/>
      <c r="J14" s="7"/>
      <c r="K14" s="7"/>
      <c r="L14" s="7"/>
      <c r="M14" s="7"/>
      <c r="N14" s="9"/>
      <c r="O14" s="9"/>
    </row>
    <row r="15" spans="1:15" x14ac:dyDescent="0.25">
      <c r="A15" s="7"/>
      <c r="B15" s="8"/>
      <c r="C15" s="7"/>
      <c r="D15" s="8"/>
      <c r="E15" s="7"/>
      <c r="F15" s="7"/>
      <c r="G15" s="8"/>
      <c r="H15" s="8"/>
      <c r="I15" s="7"/>
      <c r="J15" s="7"/>
      <c r="K15" s="7"/>
      <c r="L15" s="7"/>
      <c r="M15" s="7"/>
      <c r="N15" s="9"/>
      <c r="O15" s="9"/>
    </row>
    <row r="16" spans="1:15" x14ac:dyDescent="0.25">
      <c r="A16" s="7"/>
      <c r="B16" s="8"/>
      <c r="C16" s="7"/>
      <c r="D16" s="8"/>
      <c r="E16" s="7"/>
      <c r="F16" s="7"/>
      <c r="G16" s="8"/>
      <c r="H16" s="8"/>
      <c r="I16" s="7"/>
      <c r="J16" s="7"/>
      <c r="K16" s="7"/>
      <c r="L16" s="7"/>
      <c r="M16" s="7"/>
      <c r="N16" s="9"/>
      <c r="O16" s="9"/>
    </row>
    <row r="17" spans="1:14" x14ac:dyDescent="0.25">
      <c r="N17" s="115">
        <f>SUM(N4:N16)</f>
        <v>17615</v>
      </c>
    </row>
    <row r="18" spans="1:14" x14ac:dyDescent="0.25">
      <c r="A18" s="64"/>
      <c r="M18" s="2" t="s">
        <v>66</v>
      </c>
      <c r="N18" s="116">
        <v>20000</v>
      </c>
    </row>
    <row r="19" spans="1:14" x14ac:dyDescent="0.25">
      <c r="A19" s="64"/>
      <c r="N19" s="84">
        <f>N18-N17</f>
        <v>2385</v>
      </c>
    </row>
    <row r="20" spans="1:14" x14ac:dyDescent="0.25">
      <c r="A20" s="64"/>
    </row>
    <row r="21" spans="1:14" x14ac:dyDescent="0.25">
      <c r="A21" s="64"/>
    </row>
    <row r="22" spans="1:14" x14ac:dyDescent="0.25">
      <c r="A22" s="64"/>
    </row>
  </sheetData>
  <autoFilter ref="A3:O3" xr:uid="{C3A19B18-03E8-40B3-8DFB-95B086D77305}">
    <sortState xmlns:xlrd2="http://schemas.microsoft.com/office/spreadsheetml/2017/richdata2" ref="A4:O8">
      <sortCondition ref="K3"/>
    </sortState>
  </autoFilter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21B4E-51E1-4E2D-9E8C-A7080C4D2D57}">
  <sheetPr>
    <tabColor rgb="FFFF0000"/>
  </sheetPr>
  <dimension ref="A1:P11"/>
  <sheetViews>
    <sheetView topLeftCell="A2" zoomScale="155" zoomScaleNormal="155" workbookViewId="0">
      <selection activeCell="B14" sqref="B14"/>
    </sheetView>
  </sheetViews>
  <sheetFormatPr defaultRowHeight="15" x14ac:dyDescent="0.25"/>
  <cols>
    <col min="2" max="2" width="16" customWidth="1"/>
    <col min="3" max="3" width="8.140625" customWidth="1"/>
    <col min="4" max="4" width="10.5703125" customWidth="1"/>
    <col min="5" max="5" width="22.28515625" customWidth="1"/>
  </cols>
  <sheetData>
    <row r="1" spans="1:16" s="38" customFormat="1" ht="34.9" customHeight="1" x14ac:dyDescent="0.25">
      <c r="A1" s="43" t="s">
        <v>37</v>
      </c>
      <c r="B1" s="35"/>
      <c r="C1" s="36"/>
      <c r="D1" s="37"/>
      <c r="E1" s="36"/>
      <c r="F1" s="36"/>
      <c r="G1" s="37"/>
      <c r="H1" s="37"/>
      <c r="I1" s="36"/>
      <c r="J1" s="36"/>
      <c r="K1" s="36"/>
      <c r="L1" s="36"/>
      <c r="M1" s="36"/>
    </row>
    <row r="2" spans="1:16" s="42" customFormat="1" ht="18.75" x14ac:dyDescent="0.3">
      <c r="A2" s="44" t="s">
        <v>38</v>
      </c>
      <c r="B2" s="39"/>
      <c r="C2" s="40"/>
      <c r="D2" s="41"/>
      <c r="E2" s="40"/>
      <c r="F2" s="40"/>
      <c r="G2" s="41"/>
      <c r="H2" s="41"/>
      <c r="I2" s="40"/>
      <c r="J2" s="40"/>
      <c r="K2" s="40"/>
      <c r="L2" s="40"/>
      <c r="M2" s="40"/>
    </row>
    <row r="3" spans="1:16" s="56" customFormat="1" ht="34.15" customHeight="1" x14ac:dyDescent="0.25">
      <c r="A3" s="57" t="s">
        <v>10</v>
      </c>
      <c r="B3" s="100" t="s">
        <v>62</v>
      </c>
      <c r="C3" s="100" t="s">
        <v>1</v>
      </c>
      <c r="D3" s="100" t="s">
        <v>42</v>
      </c>
      <c r="E3" s="100" t="s">
        <v>44</v>
      </c>
      <c r="F3" s="100"/>
      <c r="G3" s="100"/>
      <c r="H3" s="100"/>
      <c r="I3" s="100"/>
      <c r="J3" s="60"/>
      <c r="K3" s="60"/>
      <c r="L3" s="60"/>
      <c r="M3" s="60"/>
      <c r="N3" s="60"/>
      <c r="O3" s="60"/>
      <c r="P3" s="60"/>
    </row>
    <row r="4" spans="1:16" x14ac:dyDescent="0.25">
      <c r="A4" s="58" t="s">
        <v>39</v>
      </c>
      <c r="B4" s="59">
        <v>44501</v>
      </c>
      <c r="C4" s="62" t="s">
        <v>13</v>
      </c>
      <c r="D4" s="101">
        <v>9</v>
      </c>
      <c r="E4" s="58" t="s">
        <v>43</v>
      </c>
      <c r="F4" s="102"/>
      <c r="G4" s="102"/>
      <c r="H4" s="102"/>
      <c r="I4" s="102"/>
      <c r="J4" s="61"/>
      <c r="K4" s="61"/>
      <c r="L4" s="61"/>
      <c r="M4" s="61"/>
      <c r="N4" s="61"/>
      <c r="O4" s="61"/>
      <c r="P4" s="61"/>
    </row>
    <row r="5" spans="1:16" x14ac:dyDescent="0.25">
      <c r="A5" s="58" t="s">
        <v>20</v>
      </c>
      <c r="B5" s="59">
        <v>44075</v>
      </c>
      <c r="C5" s="62" t="s">
        <v>17</v>
      </c>
      <c r="D5" s="101">
        <v>60</v>
      </c>
      <c r="E5" s="58" t="s">
        <v>43</v>
      </c>
      <c r="F5" s="102"/>
      <c r="G5" s="102"/>
      <c r="H5" s="102"/>
      <c r="I5" s="102"/>
      <c r="J5" s="61"/>
      <c r="K5" s="61"/>
      <c r="L5" s="61"/>
      <c r="M5" s="61"/>
      <c r="N5" s="61"/>
      <c r="O5" s="61"/>
      <c r="P5" s="61"/>
    </row>
    <row r="6" spans="1:16" x14ac:dyDescent="0.25">
      <c r="A6" s="58" t="s">
        <v>19</v>
      </c>
      <c r="B6" s="104">
        <v>44531</v>
      </c>
      <c r="C6" s="62" t="s">
        <v>13</v>
      </c>
      <c r="D6" s="101">
        <v>7</v>
      </c>
      <c r="E6" s="29" t="s">
        <v>45</v>
      </c>
      <c r="F6" s="112">
        <v>44593</v>
      </c>
      <c r="G6" s="102"/>
      <c r="H6" s="102"/>
      <c r="I6" s="102"/>
      <c r="J6" s="61"/>
      <c r="K6" s="61"/>
      <c r="L6" s="61"/>
      <c r="M6" s="61"/>
      <c r="N6" s="61"/>
      <c r="O6" s="61"/>
      <c r="P6" s="61"/>
    </row>
    <row r="7" spans="1:16" x14ac:dyDescent="0.25">
      <c r="F7" s="103"/>
      <c r="G7" s="103"/>
      <c r="H7" s="103"/>
      <c r="I7" s="103"/>
    </row>
    <row r="9" spans="1:16" ht="39" customHeight="1" x14ac:dyDescent="0.4">
      <c r="A9" s="99" t="s">
        <v>61</v>
      </c>
    </row>
    <row r="10" spans="1:16" ht="39" customHeight="1" x14ac:dyDescent="0.4">
      <c r="A10" s="99" t="s">
        <v>63</v>
      </c>
    </row>
    <row r="11" spans="1:16" ht="39" customHeight="1" x14ac:dyDescent="0.4">
      <c r="A11" s="99" t="s">
        <v>65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AE353-FF0E-40EA-8B3F-36D86B19FC01}">
  <dimension ref="A1:P15"/>
  <sheetViews>
    <sheetView zoomScaleNormal="100" workbookViewId="0">
      <selection activeCell="A17" sqref="A17:N17"/>
    </sheetView>
  </sheetViews>
  <sheetFormatPr defaultRowHeight="15" x14ac:dyDescent="0.25"/>
  <cols>
    <col min="1" max="1" width="6.140625" style="2" customWidth="1"/>
    <col min="2" max="2" width="9.7109375" style="5" customWidth="1"/>
    <col min="3" max="3" width="9.7109375" style="2" customWidth="1"/>
    <col min="4" max="4" width="12.28515625" style="5" bestFit="1" customWidth="1"/>
    <col min="5" max="5" width="1.140625" style="2" customWidth="1"/>
    <col min="6" max="6" width="8.85546875" style="2"/>
    <col min="7" max="7" width="8.85546875" style="5"/>
    <col min="8" max="8" width="13.5703125" style="5" customWidth="1"/>
    <col min="9" max="9" width="9.85546875" style="2" customWidth="1"/>
    <col min="10" max="10" width="11.28515625" style="2" customWidth="1"/>
    <col min="11" max="11" width="9.42578125" style="2" customWidth="1"/>
    <col min="12" max="12" width="9.85546875" style="2" customWidth="1"/>
    <col min="13" max="13" width="1" style="2" customWidth="1"/>
    <col min="14" max="14" width="14.140625" customWidth="1"/>
    <col min="15" max="15" width="12.140625" customWidth="1"/>
    <col min="16" max="16" width="11.5703125" customWidth="1"/>
  </cols>
  <sheetData>
    <row r="1" spans="1:16" s="23" customFormat="1" ht="33.75" x14ac:dyDescent="0.25">
      <c r="A1" s="19" t="s">
        <v>59</v>
      </c>
      <c r="B1" s="20"/>
      <c r="C1" s="21"/>
      <c r="D1" s="22"/>
      <c r="E1" s="21"/>
      <c r="F1" s="21"/>
      <c r="G1" s="22"/>
      <c r="H1" s="22"/>
      <c r="I1" s="21"/>
      <c r="J1" s="21"/>
      <c r="K1" s="21"/>
      <c r="L1" s="21"/>
      <c r="M1" s="21"/>
    </row>
    <row r="2" spans="1:16" s="28" customFormat="1" ht="18.75" x14ac:dyDescent="0.3">
      <c r="A2" s="24" t="s">
        <v>0</v>
      </c>
      <c r="B2" s="25"/>
      <c r="C2" s="26"/>
      <c r="D2" s="27"/>
      <c r="E2" s="26"/>
      <c r="F2" s="26"/>
      <c r="G2" s="27"/>
      <c r="H2" s="27"/>
      <c r="I2" s="26"/>
      <c r="J2" s="26"/>
      <c r="K2" s="26"/>
      <c r="L2" s="26"/>
      <c r="M2" s="26"/>
    </row>
    <row r="3" spans="1:16" s="53" customFormat="1" ht="45" x14ac:dyDescent="0.25">
      <c r="A3" s="46" t="s">
        <v>10</v>
      </c>
      <c r="B3" s="47"/>
      <c r="C3" s="46" t="s">
        <v>1</v>
      </c>
      <c r="D3" s="48" t="s">
        <v>2</v>
      </c>
      <c r="E3" s="46"/>
      <c r="F3" s="46" t="s">
        <v>3</v>
      </c>
      <c r="G3" s="48" t="s">
        <v>4</v>
      </c>
      <c r="H3" s="47" t="s">
        <v>46</v>
      </c>
      <c r="I3" s="49" t="s">
        <v>5</v>
      </c>
      <c r="J3" s="49" t="s">
        <v>14</v>
      </c>
      <c r="K3" s="50" t="s">
        <v>35</v>
      </c>
      <c r="L3" s="51" t="s">
        <v>36</v>
      </c>
      <c r="M3" s="49"/>
      <c r="N3" s="52" t="s">
        <v>22</v>
      </c>
      <c r="O3" s="46" t="s">
        <v>25</v>
      </c>
      <c r="P3" s="49" t="s">
        <v>30</v>
      </c>
    </row>
    <row r="4" spans="1:16" x14ac:dyDescent="0.25">
      <c r="A4" s="83"/>
      <c r="B4" s="85"/>
      <c r="C4" s="83"/>
      <c r="D4" s="85"/>
      <c r="E4" s="85"/>
      <c r="F4" s="83"/>
      <c r="G4" s="85"/>
      <c r="H4" s="86"/>
      <c r="I4" s="83"/>
      <c r="J4" s="88"/>
      <c r="K4" s="85"/>
      <c r="L4" s="91"/>
      <c r="M4" s="83"/>
      <c r="N4" s="82"/>
      <c r="O4" s="83"/>
      <c r="P4" s="83"/>
    </row>
    <row r="5" spans="1:16" x14ac:dyDescent="0.25">
      <c r="A5" s="83"/>
      <c r="B5" s="85"/>
      <c r="C5" s="83"/>
      <c r="D5" s="85"/>
      <c r="E5" s="85"/>
      <c r="F5" s="83"/>
      <c r="G5" s="85"/>
      <c r="H5" s="86"/>
      <c r="I5" s="83"/>
      <c r="J5" s="88"/>
      <c r="K5" s="85"/>
      <c r="L5" s="91"/>
      <c r="M5" s="83"/>
      <c r="N5" s="88"/>
      <c r="O5" s="83"/>
      <c r="P5" s="83"/>
    </row>
    <row r="6" spans="1:16" x14ac:dyDescent="0.25">
      <c r="A6" s="83"/>
      <c r="B6" s="85"/>
      <c r="C6" s="83"/>
      <c r="D6" s="85"/>
      <c r="E6" s="85"/>
      <c r="F6" s="83"/>
      <c r="G6" s="85"/>
      <c r="H6" s="86"/>
      <c r="I6" s="83"/>
      <c r="J6" s="88"/>
      <c r="K6" s="85"/>
      <c r="L6" s="91"/>
      <c r="M6" s="83"/>
      <c r="N6" s="82"/>
      <c r="O6" s="83"/>
      <c r="P6" s="83"/>
    </row>
    <row r="7" spans="1:16" x14ac:dyDescent="0.25">
      <c r="A7" s="16"/>
      <c r="B7" s="17"/>
      <c r="C7" s="16"/>
      <c r="D7" s="17"/>
      <c r="E7" s="16"/>
      <c r="F7" s="16"/>
      <c r="G7" s="17"/>
      <c r="H7" s="87"/>
      <c r="I7" s="89"/>
      <c r="J7" s="90"/>
      <c r="K7" s="90"/>
      <c r="L7" s="90"/>
      <c r="M7" s="16"/>
      <c r="N7" s="18"/>
      <c r="O7" s="18"/>
      <c r="P7" s="18"/>
    </row>
    <row r="9" spans="1:16" x14ac:dyDescent="0.25">
      <c r="A9" s="31" t="s">
        <v>31</v>
      </c>
      <c r="B9" s="32"/>
      <c r="C9" s="31"/>
      <c r="D9" s="32"/>
      <c r="J9" s="30"/>
    </row>
    <row r="10" spans="1:16" x14ac:dyDescent="0.25">
      <c r="A10" s="92" t="s">
        <v>32</v>
      </c>
      <c r="B10" s="55"/>
      <c r="C10" s="54"/>
      <c r="D10" s="93"/>
      <c r="G10" s="98" t="s">
        <v>60</v>
      </c>
    </row>
    <row r="11" spans="1:16" x14ac:dyDescent="0.25">
      <c r="A11" s="92" t="s">
        <v>33</v>
      </c>
      <c r="B11" s="55"/>
      <c r="C11" s="54"/>
      <c r="D11" s="93"/>
      <c r="G11" s="95"/>
      <c r="H11" s="95"/>
      <c r="I11" s="96"/>
      <c r="J11" s="96"/>
      <c r="K11" s="96"/>
      <c r="L11" s="96"/>
    </row>
    <row r="12" spans="1:16" x14ac:dyDescent="0.25">
      <c r="A12" s="92" t="s">
        <v>34</v>
      </c>
      <c r="B12" s="55"/>
      <c r="C12" s="54"/>
      <c r="D12" s="93"/>
      <c r="G12" s="95"/>
      <c r="H12" s="95"/>
      <c r="I12" s="96"/>
      <c r="J12" s="96"/>
      <c r="K12" s="96"/>
      <c r="L12" s="96"/>
    </row>
    <row r="13" spans="1:16" x14ac:dyDescent="0.25">
      <c r="A13" s="92" t="s">
        <v>54</v>
      </c>
      <c r="B13" s="55"/>
      <c r="C13" s="54"/>
      <c r="D13" s="93"/>
      <c r="G13" s="95"/>
      <c r="H13" s="95"/>
      <c r="I13" s="96"/>
      <c r="J13" s="96"/>
      <c r="K13" s="97"/>
      <c r="L13" s="96"/>
    </row>
    <row r="14" spans="1:16" x14ac:dyDescent="0.25">
      <c r="A14" s="92" t="s">
        <v>58</v>
      </c>
      <c r="B14" s="33"/>
      <c r="C14" s="92"/>
      <c r="D14" s="33"/>
    </row>
    <row r="15" spans="1:16" x14ac:dyDescent="0.25">
      <c r="A15" s="92" t="s">
        <v>40</v>
      </c>
      <c r="B15" s="33"/>
      <c r="C15" s="94">
        <v>0.15</v>
      </c>
      <c r="D15" s="33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ED896-92F0-4D47-AA71-A480A5AFA964}">
  <dimension ref="A1:P15"/>
  <sheetViews>
    <sheetView zoomScale="137" zoomScaleNormal="137" workbookViewId="0">
      <selection activeCell="D12" sqref="D12"/>
    </sheetView>
  </sheetViews>
  <sheetFormatPr defaultRowHeight="15" x14ac:dyDescent="0.25"/>
  <cols>
    <col min="1" max="1" width="6.140625" style="2" customWidth="1"/>
    <col min="2" max="2" width="9.7109375" style="5" customWidth="1"/>
    <col min="3" max="3" width="9.7109375" style="2" customWidth="1"/>
    <col min="4" max="4" width="12.28515625" style="5" bestFit="1" customWidth="1"/>
    <col min="5" max="5" width="1.140625" style="2" customWidth="1"/>
    <col min="6" max="6" width="8.85546875" style="2"/>
    <col min="7" max="7" width="8.85546875" style="5"/>
    <col min="8" max="8" width="13.5703125" style="5" customWidth="1"/>
    <col min="9" max="9" width="9.85546875" style="2" customWidth="1"/>
    <col min="10" max="10" width="11.28515625" style="2" customWidth="1"/>
    <col min="11" max="11" width="9.42578125" style="2" customWidth="1"/>
    <col min="12" max="12" width="9.85546875" style="2" customWidth="1"/>
    <col min="13" max="13" width="1" style="2" customWidth="1"/>
    <col min="14" max="14" width="14.140625" customWidth="1"/>
    <col min="15" max="15" width="12.140625" customWidth="1"/>
    <col min="16" max="16" width="11.5703125" customWidth="1"/>
  </cols>
  <sheetData>
    <row r="1" spans="1:16" s="23" customFormat="1" ht="33.75" x14ac:dyDescent="0.25">
      <c r="A1" s="19" t="s">
        <v>64</v>
      </c>
      <c r="B1" s="20"/>
      <c r="C1" s="21"/>
      <c r="D1" s="22"/>
      <c r="E1" s="21"/>
      <c r="F1" s="21"/>
      <c r="G1" s="22"/>
      <c r="H1" s="22"/>
      <c r="I1" s="21"/>
      <c r="J1" s="21"/>
      <c r="K1" s="21"/>
      <c r="L1" s="21"/>
      <c r="M1" s="21"/>
    </row>
    <row r="2" spans="1:16" s="28" customFormat="1" ht="18.75" x14ac:dyDescent="0.3">
      <c r="A2" s="24" t="s">
        <v>0</v>
      </c>
      <c r="B2" s="25"/>
      <c r="C2" s="26"/>
      <c r="D2" s="27"/>
      <c r="E2" s="26"/>
      <c r="F2" s="26"/>
      <c r="G2" s="27"/>
      <c r="H2" s="27"/>
      <c r="I2" s="26"/>
      <c r="J2" s="26"/>
      <c r="K2" s="26"/>
      <c r="L2" s="26"/>
      <c r="M2" s="26"/>
    </row>
    <row r="3" spans="1:16" s="53" customFormat="1" ht="45" x14ac:dyDescent="0.25">
      <c r="A3" s="46" t="s">
        <v>10</v>
      </c>
      <c r="B3" s="47"/>
      <c r="C3" s="46" t="s">
        <v>1</v>
      </c>
      <c r="D3" s="48" t="s">
        <v>2</v>
      </c>
      <c r="E3" s="46"/>
      <c r="F3" s="46" t="s">
        <v>3</v>
      </c>
      <c r="G3" s="48" t="s">
        <v>4</v>
      </c>
      <c r="H3" s="47" t="s">
        <v>46</v>
      </c>
      <c r="I3" s="49" t="s">
        <v>5</v>
      </c>
      <c r="J3" s="49" t="s">
        <v>14</v>
      </c>
      <c r="K3" s="50" t="s">
        <v>35</v>
      </c>
      <c r="L3" s="51" t="s">
        <v>36</v>
      </c>
      <c r="M3" s="49"/>
      <c r="N3" s="52" t="s">
        <v>22</v>
      </c>
      <c r="O3" s="46" t="s">
        <v>25</v>
      </c>
      <c r="P3" s="49" t="s">
        <v>30</v>
      </c>
    </row>
    <row r="4" spans="1:16" x14ac:dyDescent="0.25">
      <c r="A4" s="83" t="s">
        <v>12</v>
      </c>
      <c r="B4" s="85"/>
      <c r="C4" s="83" t="s">
        <v>26</v>
      </c>
      <c r="D4" s="85">
        <v>32.51</v>
      </c>
      <c r="E4" s="85"/>
      <c r="F4" s="83" t="s">
        <v>13</v>
      </c>
      <c r="G4" s="85">
        <v>0.86</v>
      </c>
      <c r="H4" s="86">
        <f>G4/D4</f>
        <v>2.6453398954167949E-2</v>
      </c>
      <c r="I4" s="83">
        <v>500</v>
      </c>
      <c r="J4" s="88">
        <f>I4*G4</f>
        <v>430</v>
      </c>
      <c r="K4" s="85">
        <v>10</v>
      </c>
      <c r="L4" s="91">
        <v>0</v>
      </c>
      <c r="M4" s="83"/>
      <c r="N4" s="82">
        <f>I4*D4</f>
        <v>16254.999999999998</v>
      </c>
      <c r="O4" s="83" t="s">
        <v>28</v>
      </c>
      <c r="P4" s="83" t="s">
        <v>28</v>
      </c>
    </row>
    <row r="5" spans="1:16" x14ac:dyDescent="0.25">
      <c r="A5" s="83" t="s">
        <v>20</v>
      </c>
      <c r="B5" s="85"/>
      <c r="C5" s="83" t="s">
        <v>27</v>
      </c>
      <c r="D5" s="85">
        <v>90.11</v>
      </c>
      <c r="E5" s="85"/>
      <c r="F5" s="83" t="s">
        <v>17</v>
      </c>
      <c r="G5" s="85">
        <v>3.35</v>
      </c>
      <c r="H5" s="86">
        <f>G5/D5</f>
        <v>3.7176783930751307E-2</v>
      </c>
      <c r="I5" s="83">
        <v>100</v>
      </c>
      <c r="J5" s="88">
        <f>I5*G5</f>
        <v>335</v>
      </c>
      <c r="K5" s="85">
        <v>10</v>
      </c>
      <c r="L5" s="91">
        <f>N5*0.5%</f>
        <v>45.055</v>
      </c>
      <c r="M5" s="83"/>
      <c r="N5" s="88">
        <f>I5*D5</f>
        <v>9011</v>
      </c>
      <c r="O5" s="34" t="s">
        <v>29</v>
      </c>
      <c r="P5" s="83" t="s">
        <v>28</v>
      </c>
    </row>
    <row r="6" spans="1:16" x14ac:dyDescent="0.25">
      <c r="A6" s="83" t="s">
        <v>19</v>
      </c>
      <c r="B6" s="85"/>
      <c r="C6" s="83" t="s">
        <v>53</v>
      </c>
      <c r="D6" s="85">
        <v>7</v>
      </c>
      <c r="E6" s="85"/>
      <c r="F6" s="83" t="s">
        <v>13</v>
      </c>
      <c r="G6" s="85">
        <v>0.26</v>
      </c>
      <c r="H6" s="86">
        <f>G6/D6</f>
        <v>3.7142857142857144E-2</v>
      </c>
      <c r="I6" s="83">
        <v>200</v>
      </c>
      <c r="J6" s="88">
        <f>I6*G6</f>
        <v>52</v>
      </c>
      <c r="K6" s="85">
        <v>10</v>
      </c>
      <c r="L6" s="91">
        <f>N6*0.5%</f>
        <v>7</v>
      </c>
      <c r="M6" s="83"/>
      <c r="N6" s="82">
        <f>I6*D6</f>
        <v>1400</v>
      </c>
      <c r="O6" s="34" t="s">
        <v>29</v>
      </c>
      <c r="P6" s="34" t="s">
        <v>29</v>
      </c>
    </row>
    <row r="7" spans="1:16" x14ac:dyDescent="0.25">
      <c r="A7" s="16"/>
      <c r="B7" s="17"/>
      <c r="C7" s="16"/>
      <c r="D7" s="17"/>
      <c r="E7" s="16"/>
      <c r="F7" s="16"/>
      <c r="G7" s="17"/>
      <c r="H7" s="87">
        <f>AVERAGE(H4:H6)</f>
        <v>3.3591013342592131E-2</v>
      </c>
      <c r="I7" s="89"/>
      <c r="J7" s="90">
        <f>SUM(J4:J6)</f>
        <v>817</v>
      </c>
      <c r="K7" s="90">
        <f>SUM(K4:K6)</f>
        <v>30</v>
      </c>
      <c r="L7" s="90">
        <f>SUM(L4:L6)</f>
        <v>52.055</v>
      </c>
      <c r="M7" s="16"/>
      <c r="N7" s="18"/>
      <c r="O7" s="18"/>
      <c r="P7" s="18"/>
    </row>
    <row r="9" spans="1:16" x14ac:dyDescent="0.25">
      <c r="A9" s="31" t="s">
        <v>31</v>
      </c>
      <c r="B9" s="32"/>
      <c r="C9" s="31"/>
      <c r="D9" s="32"/>
      <c r="J9" s="30"/>
    </row>
    <row r="10" spans="1:16" x14ac:dyDescent="0.25">
      <c r="A10" s="92" t="s">
        <v>32</v>
      </c>
      <c r="B10" s="55"/>
      <c r="C10" s="54"/>
      <c r="D10" s="93">
        <v>817</v>
      </c>
    </row>
    <row r="11" spans="1:16" x14ac:dyDescent="0.25">
      <c r="A11" s="92" t="s">
        <v>33</v>
      </c>
      <c r="B11" s="55"/>
      <c r="C11" s="54"/>
      <c r="D11" s="93">
        <f>K7*(-1)</f>
        <v>-30</v>
      </c>
      <c r="G11" s="95"/>
      <c r="H11" s="95" t="s">
        <v>55</v>
      </c>
      <c r="I11" s="96"/>
      <c r="J11" s="96">
        <v>35</v>
      </c>
      <c r="K11" s="96">
        <v>100</v>
      </c>
      <c r="L11" s="96">
        <f>K11*J11</f>
        <v>3500</v>
      </c>
    </row>
    <row r="12" spans="1:16" x14ac:dyDescent="0.25">
      <c r="A12" s="92" t="s">
        <v>34</v>
      </c>
      <c r="B12" s="55"/>
      <c r="C12" s="54"/>
      <c r="D12" s="93">
        <f>L7*(-1)</f>
        <v>-52.055</v>
      </c>
      <c r="G12" s="95"/>
      <c r="H12" s="95" t="s">
        <v>56</v>
      </c>
      <c r="I12" s="96"/>
      <c r="J12" s="96">
        <v>90.11</v>
      </c>
      <c r="K12" s="96">
        <v>100</v>
      </c>
      <c r="L12" s="96">
        <f>K12*J12</f>
        <v>9011</v>
      </c>
    </row>
    <row r="13" spans="1:16" x14ac:dyDescent="0.25">
      <c r="A13" s="92" t="s">
        <v>54</v>
      </c>
      <c r="B13" s="55"/>
      <c r="C13" s="54"/>
      <c r="D13" s="93">
        <v>5511</v>
      </c>
      <c r="G13" s="95"/>
      <c r="H13" s="95"/>
      <c r="I13" s="96"/>
      <c r="J13" s="96"/>
      <c r="K13" s="97" t="s">
        <v>57</v>
      </c>
      <c r="L13" s="96">
        <f>L12-L11</f>
        <v>5511</v>
      </c>
    </row>
    <row r="14" spans="1:16" x14ac:dyDescent="0.25">
      <c r="A14" s="92" t="s">
        <v>58</v>
      </c>
      <c r="B14" s="33"/>
      <c r="C14" s="92"/>
      <c r="D14" s="33">
        <f>SUM(D10:D13)</f>
        <v>6245.9449999999997</v>
      </c>
    </row>
    <row r="15" spans="1:16" x14ac:dyDescent="0.25">
      <c r="A15" s="92" t="s">
        <v>40</v>
      </c>
      <c r="B15" s="33"/>
      <c r="C15" s="94">
        <v>0.15</v>
      </c>
      <c r="D15" s="33">
        <f>D14*C15</f>
        <v>936.89174999999989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EM ABERTO</vt:lpstr>
      <vt:lpstr>Reversões de Exercício</vt:lpstr>
      <vt:lpstr>Fechadas-MAR-22</vt:lpstr>
      <vt:lpstr>Fechadas-DEZ-21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</dc:creator>
  <cp:lastModifiedBy>Augusto Andrade</cp:lastModifiedBy>
  <dcterms:created xsi:type="dcterms:W3CDTF">2022-02-22T15:27:22Z</dcterms:created>
  <dcterms:modified xsi:type="dcterms:W3CDTF">2022-02-25T14:36:56Z</dcterms:modified>
</cp:coreProperties>
</file>