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LEAN ^0 BIM/Encontros Ao Vivo/"/>
    </mc:Choice>
  </mc:AlternateContent>
  <xr:revisionPtr revIDLastSave="363" documentId="8_{3862CF5A-9898-4503-A69F-E85EC85AA12D}" xr6:coauthVersionLast="47" xr6:coauthVersionMax="47" xr10:uidLastSave="{06E49475-F8A9-4C96-9E48-6846F8084F20}"/>
  <bookViews>
    <workbookView xWindow="-108" yWindow="-108" windowWidth="23256" windowHeight="12456" xr2:uid="{195431E8-8A36-4C13-A2BD-8C53941CA01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" i="1" l="1"/>
  <c r="L3" i="1"/>
  <c r="L34" i="1"/>
  <c r="M34" i="1" s="1"/>
  <c r="L33" i="1"/>
  <c r="M33" i="1" s="1"/>
  <c r="K34" i="1"/>
  <c r="K33" i="1"/>
  <c r="K32" i="1"/>
  <c r="K31" i="1"/>
  <c r="K30" i="1" s="1"/>
  <c r="G33" i="1"/>
  <c r="G32" i="1"/>
  <c r="L32" i="1" s="1"/>
  <c r="M32" i="1" s="1"/>
  <c r="G31" i="1"/>
  <c r="L31" i="1" s="1"/>
  <c r="M31" i="1" s="1"/>
  <c r="M23" i="1"/>
  <c r="L29" i="1"/>
  <c r="M29" i="1" s="1"/>
  <c r="L28" i="1"/>
  <c r="M28" i="1" s="1"/>
  <c r="L27" i="1"/>
  <c r="L26" i="1"/>
  <c r="M26" i="1" s="1"/>
  <c r="L25" i="1"/>
  <c r="M25" i="1" s="1"/>
  <c r="L23" i="1"/>
  <c r="L22" i="1"/>
  <c r="M22" i="1" s="1"/>
  <c r="L21" i="1"/>
  <c r="M21" i="1" s="1"/>
  <c r="L20" i="1"/>
  <c r="M20" i="1" s="1"/>
  <c r="K29" i="1"/>
  <c r="K28" i="1"/>
  <c r="K27" i="1"/>
  <c r="K26" i="1"/>
  <c r="K25" i="1"/>
  <c r="K24" i="1" s="1"/>
  <c r="L11" i="1"/>
  <c r="M11" i="1" s="1"/>
  <c r="K22" i="1"/>
  <c r="K23" i="1"/>
  <c r="K20" i="1"/>
  <c r="G21" i="1"/>
  <c r="K21" i="1" s="1"/>
  <c r="G22" i="1"/>
  <c r="G23" i="1"/>
  <c r="G20" i="1"/>
  <c r="K18" i="1"/>
  <c r="K17" i="1"/>
  <c r="K16" i="1"/>
  <c r="K15" i="1"/>
  <c r="K14" i="1"/>
  <c r="K12" i="1"/>
  <c r="K11" i="1" s="1"/>
  <c r="K9" i="1"/>
  <c r="K8" i="1"/>
  <c r="K7" i="1"/>
  <c r="K6" i="1"/>
  <c r="K4" i="1"/>
  <c r="K3" i="1"/>
  <c r="K2" i="1" s="1"/>
  <c r="L18" i="1"/>
  <c r="M18" i="1" s="1"/>
  <c r="L17" i="1"/>
  <c r="M17" i="1" s="1"/>
  <c r="L16" i="1"/>
  <c r="M16" i="1" s="1"/>
  <c r="L15" i="1"/>
  <c r="M15" i="1" s="1"/>
  <c r="L14" i="1"/>
  <c r="K19" i="1" l="1"/>
  <c r="L13" i="1"/>
  <c r="L10" i="1" s="1"/>
  <c r="K13" i="1"/>
  <c r="L24" i="1"/>
  <c r="M14" i="1"/>
  <c r="M12" i="1"/>
  <c r="K5" i="1"/>
  <c r="M27" i="1"/>
  <c r="L30" i="1"/>
  <c r="M30" i="1" s="1"/>
  <c r="M24" i="1"/>
  <c r="M19" i="1"/>
  <c r="L9" i="1"/>
  <c r="M9" i="1" s="1"/>
  <c r="L8" i="1"/>
  <c r="M8" i="1" s="1"/>
  <c r="L7" i="1"/>
  <c r="M7" i="1" s="1"/>
  <c r="L6" i="1"/>
  <c r="L4" i="1"/>
  <c r="M4" i="1" s="1"/>
  <c r="L2" i="1" l="1"/>
  <c r="M3" i="1"/>
  <c r="L5" i="1"/>
  <c r="M5" i="1" s="1"/>
  <c r="M6" i="1"/>
  <c r="M13" i="1"/>
  <c r="K10" i="1"/>
  <c r="M10" i="1" s="1"/>
</calcChain>
</file>

<file path=xl/sharedStrings.xml><?xml version="1.0" encoding="utf-8"?>
<sst xmlns="http://schemas.openxmlformats.org/spreadsheetml/2006/main" count="227" uniqueCount="116">
  <si>
    <t>Serviço</t>
  </si>
  <si>
    <t>ID</t>
  </si>
  <si>
    <t>Task Type</t>
  </si>
  <si>
    <t>1.1</t>
  </si>
  <si>
    <t>CT10</t>
  </si>
  <si>
    <t>Empresa Especialista Estaca Helice - Mobilização</t>
  </si>
  <si>
    <t>Empresa Especialista Estaca Helice  - Execução das estacas</t>
  </si>
  <si>
    <t>1.2</t>
  </si>
  <si>
    <t>EXE</t>
  </si>
  <si>
    <t>EST_FUND</t>
  </si>
  <si>
    <t>verba</t>
  </si>
  <si>
    <t>torre</t>
  </si>
  <si>
    <t>EXECUÇÃO DAS ESTACAS - CT/10</t>
  </si>
  <si>
    <t>CT/20</t>
  </si>
  <si>
    <t>VIGAS BALDRAMES</t>
  </si>
  <si>
    <t>Montagem e colocação das formas</t>
  </si>
  <si>
    <t>Montagem e colocação das armaduras</t>
  </si>
  <si>
    <t>Lote de Medição</t>
  </si>
  <si>
    <t>Concretagem das vigas de fundação</t>
  </si>
  <si>
    <t>Desforma das vigas de fundação</t>
  </si>
  <si>
    <t>m²</t>
  </si>
  <si>
    <t>kg</t>
  </si>
  <si>
    <t>m³</t>
  </si>
  <si>
    <t>TORRE</t>
  </si>
  <si>
    <t>2.1</t>
  </si>
  <si>
    <t>2.2</t>
  </si>
  <si>
    <t>2.3</t>
  </si>
  <si>
    <t>2.4</t>
  </si>
  <si>
    <t>INSTALAÇÕES HIDROSSANITÁRIAS</t>
  </si>
  <si>
    <t>CT/30</t>
  </si>
  <si>
    <t>3.1</t>
  </si>
  <si>
    <t>3.2</t>
  </si>
  <si>
    <t>3.3</t>
  </si>
  <si>
    <t>Execução das Instalações Hidrossanitárias Enterradas</t>
  </si>
  <si>
    <t>Ramais e Colunas Hidro PAV1</t>
  </si>
  <si>
    <t>Ramais e Colunas Hidro PAV2</t>
  </si>
  <si>
    <t>Ramais e Colunas Hidro PAV3</t>
  </si>
  <si>
    <t>Ramais e Colunas Hidro PAV4</t>
  </si>
  <si>
    <t>Louças</t>
  </si>
  <si>
    <t>Instalações Hidro Enterradas</t>
  </si>
  <si>
    <t>Ramais e Colunas Hidro</t>
  </si>
  <si>
    <t>Instalação das Louças PAV 1</t>
  </si>
  <si>
    <t>Instalação das Louças PAV 2</t>
  </si>
  <si>
    <t>Instalação das Louças PAV 3</t>
  </si>
  <si>
    <t>Instalação das Louças PAV 4</t>
  </si>
  <si>
    <t>3.1.1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</si>
  <si>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</si>
  <si>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</si>
  <si>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</si>
  <si>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</si>
  <si>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</si>
  <si>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</si>
  <si>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</si>
  <si>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</si>
  <si>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 xml:space="preserve">Ligações Calha com Coluna </t>
  </si>
  <si>
    <t>3.2.5</t>
  </si>
  <si>
    <t>INSENT_FUND</t>
  </si>
  <si>
    <t>HIDRO_PAV1</t>
  </si>
  <si>
    <t>HIDRO_PAV2</t>
  </si>
  <si>
    <t>HIDRO_PAV3</t>
  </si>
  <si>
    <t>HIDRO_PAV4</t>
  </si>
  <si>
    <t>HIDRO_COB</t>
  </si>
  <si>
    <t>LOU_PAV1</t>
  </si>
  <si>
    <t>LOU_PAV2</t>
  </si>
  <si>
    <t>LOU_PAV3</t>
  </si>
  <si>
    <t>LOU_PAV4</t>
  </si>
  <si>
    <t>PAVIMENTO</t>
  </si>
  <si>
    <t>apto</t>
  </si>
  <si>
    <t>Valor Medição</t>
  </si>
  <si>
    <t>peças</t>
  </si>
  <si>
    <t>CT/40</t>
  </si>
  <si>
    <t>ALVENARIA ESTRUTURAL</t>
  </si>
  <si>
    <t>4.1</t>
  </si>
  <si>
    <t>4.2</t>
  </si>
  <si>
    <t>4.3</t>
  </si>
  <si>
    <t>4.4</t>
  </si>
  <si>
    <t>Execução Alvenaria Estrutural - PAV 1</t>
  </si>
  <si>
    <t>Execução Alvenaria Estrutural - PAV 2</t>
  </si>
  <si>
    <t>Execução Alvenaria Estrutural - PAV 3</t>
  </si>
  <si>
    <t>Execução Alvenaria Estrutural - PAV 4</t>
  </si>
  <si>
    <t>Execução Alvenaria Estrutural - Platibanda</t>
  </si>
  <si>
    <t>Avanço do Contrato</t>
  </si>
  <si>
    <t>ALV_PAV1</t>
  </si>
  <si>
    <t>ALV_PAV2</t>
  </si>
  <si>
    <t>ALV_PAV3</t>
  </si>
  <si>
    <t>ALV_PAV4</t>
  </si>
  <si>
    <t>ALV_COB</t>
  </si>
  <si>
    <t>4.5</t>
  </si>
  <si>
    <t>CT/50</t>
  </si>
  <si>
    <t>5.1</t>
  </si>
  <si>
    <t>5.2</t>
  </si>
  <si>
    <t>5.3</t>
  </si>
  <si>
    <t>5.4</t>
  </si>
  <si>
    <t>Execução Laje Moldada in Loco + Escada - PAV 1</t>
  </si>
  <si>
    <t>Execução Laje Moldada in Loco + Escada - PAV 2</t>
  </si>
  <si>
    <t>Execução Laje Moldada in Loco + Escada - PAV 3</t>
  </si>
  <si>
    <t>ESTRUTURA DE CONCRETO</t>
  </si>
  <si>
    <t>Execução Laje Moldada in Loco - PAV 4</t>
  </si>
  <si>
    <t>ESTINLOCO_PAV1</t>
  </si>
  <si>
    <t>ESTINLOCO_PAV2</t>
  </si>
  <si>
    <t>ESTINLOCO_PAV3</t>
  </si>
  <si>
    <t>ESTINLOCO_PAV4</t>
  </si>
  <si>
    <t>Data Atual</t>
  </si>
  <si>
    <t>BIMBUM</t>
  </si>
  <si>
    <t>BIMNAM</t>
  </si>
  <si>
    <t>ALVSHOW</t>
  </si>
  <si>
    <t>JOSÉ</t>
  </si>
  <si>
    <t>BETON</t>
  </si>
  <si>
    <t>Quantidade</t>
  </si>
  <si>
    <t xml:space="preserve">Unidade </t>
  </si>
  <si>
    <t>Valor Unitário</t>
  </si>
  <si>
    <t>Valor Medido</t>
  </si>
  <si>
    <t xml:space="preserve">Set </t>
  </si>
  <si>
    <t>EMPREITEIRO</t>
  </si>
  <si>
    <t>Contrato ERP</t>
  </si>
  <si>
    <t>VGB_FUND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</si>
</sst>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44" fontId="0" fillId="0" borderId="0" xfId="2" applyFont="1"/>
    <xf numFmtId="44" fontId="2" fillId="0" borderId="0" xfId="2" applyFont="1" applyAlignment="1">
      <alignment horizontal="center" vertical="center" wrapText="1"/>
    </xf>
    <xf numFmtId="43" fontId="0" fillId="0" borderId="0" xfId="1" applyFont="1"/>
    <xf numFmtId="44" fontId="0" fillId="0" borderId="0" xfId="2" applyFont="1" applyAlignment="1">
      <alignment horizontal="center"/>
    </xf>
    <xf numFmtId="9" fontId="2" fillId="0" borderId="0" xfId="3" applyFont="1" applyAlignment="1">
      <alignment horizontal="center" vertical="center" wrapText="1"/>
    </xf>
    <xf numFmtId="9" fontId="0" fillId="0" borderId="0" xfId="3" applyFont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4" fontId="0" fillId="2" borderId="0" xfId="0" applyNumberFormat="1" applyFill="1" applyAlignment="1">
      <alignment horizontal="center"/>
    </xf>
    <xf numFmtId="43" fontId="0" fillId="2" borderId="0" xfId="1" applyFont="1" applyFill="1"/>
    <xf numFmtId="44" fontId="0" fillId="2" borderId="0" xfId="2" applyFont="1" applyFill="1"/>
    <xf numFmtId="44" fontId="2" fillId="2" borderId="0" xfId="2" applyFont="1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44" fontId="0" fillId="3" borderId="0" xfId="0" applyNumberFormat="1" applyFill="1" applyAlignment="1">
      <alignment horizontal="center"/>
    </xf>
    <xf numFmtId="9" fontId="2" fillId="2" borderId="0" xfId="3" applyFont="1" applyFill="1" applyAlignment="1">
      <alignment horizontal="center"/>
    </xf>
    <xf numFmtId="9" fontId="0" fillId="3" borderId="0" xfId="3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4" fontId="0" fillId="0" borderId="0" xfId="2" applyFont="1" applyAlignment="1">
      <alignment vertical="center"/>
    </xf>
    <xf numFmtId="44" fontId="0" fillId="0" borderId="0" xfId="2" applyFont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643C-BA65-4608-9C70-070D86F0807C}">
  <dimension ref="A1:O34"/>
  <sheetViews>
    <sheetView tabSelected="1" zoomScale="55" zoomScaleNormal="55" workbookViewId="0">
      <selection sqref="A1:O34"/>
    </sheetView>
  </sheetViews>
  <sheetFormatPr defaultRowHeight="14.4" x14ac:dyDescent="0.3"/>
  <cols>
    <col min="1" max="1" width="8.88671875" style="1"/>
    <col min="2" max="2" width="21.44140625" customWidth="1"/>
    <col min="3" max="3" width="53.6640625" style="1" customWidth="1"/>
    <col min="4" max="4" width="25.109375" style="5" customWidth="1"/>
    <col min="5" max="5" width="26" style="5" customWidth="1"/>
    <col min="6" max="6" width="13.44140625" style="1" customWidth="1"/>
    <col min="7" max="7" width="15" customWidth="1"/>
    <col min="8" max="8" width="15" style="1" customWidth="1"/>
    <col min="9" max="9" width="16.33203125" style="9" customWidth="1"/>
    <col min="10" max="10" width="16.33203125" style="1" customWidth="1"/>
    <col min="11" max="11" width="19.33203125" style="1" customWidth="1"/>
    <col min="12" max="12" width="22" style="9" customWidth="1"/>
    <col min="13" max="13" width="15.88671875" style="14" customWidth="1"/>
    <col min="14" max="14" width="16.109375" style="1" bestFit="1" customWidth="1"/>
    <col min="15" max="15" width="20.109375" style="1" bestFit="1" customWidth="1"/>
  </cols>
  <sheetData>
    <row r="1" spans="1:15" s="8" customFormat="1" ht="34.799999999999997" customHeight="1" x14ac:dyDescent="0.3">
      <c r="A1" s="6" t="s">
        <v>1</v>
      </c>
      <c r="B1" s="6" t="s">
        <v>114</v>
      </c>
      <c r="C1" s="6" t="s">
        <v>0</v>
      </c>
      <c r="D1" s="7" t="s">
        <v>102</v>
      </c>
      <c r="E1" s="7" t="s">
        <v>102</v>
      </c>
      <c r="F1" s="6" t="s">
        <v>2</v>
      </c>
      <c r="G1" s="6" t="s">
        <v>108</v>
      </c>
      <c r="H1" s="6" t="s">
        <v>109</v>
      </c>
      <c r="I1" s="10" t="s">
        <v>110</v>
      </c>
      <c r="J1" s="6" t="s">
        <v>17</v>
      </c>
      <c r="K1" s="6" t="s">
        <v>68</v>
      </c>
      <c r="L1" s="10" t="s">
        <v>111</v>
      </c>
      <c r="M1" s="13" t="s">
        <v>81</v>
      </c>
      <c r="N1" s="6" t="s">
        <v>112</v>
      </c>
      <c r="O1" s="38" t="s">
        <v>113</v>
      </c>
    </row>
    <row r="2" spans="1:15" x14ac:dyDescent="0.3">
      <c r="A2" s="15">
        <v>1</v>
      </c>
      <c r="B2" s="16" t="s">
        <v>4</v>
      </c>
      <c r="C2" s="17" t="s">
        <v>12</v>
      </c>
      <c r="D2" s="18"/>
      <c r="E2" s="18"/>
      <c r="F2" s="15"/>
      <c r="G2" s="19"/>
      <c r="H2" s="15"/>
      <c r="I2" s="20"/>
      <c r="J2" s="15"/>
      <c r="K2" s="21">
        <f>SUM(K3:K4)</f>
        <v>16500</v>
      </c>
      <c r="L2" s="21">
        <f>SUM(L3:L4)</f>
        <v>16500</v>
      </c>
      <c r="M2" s="28">
        <f>L2/K2</f>
        <v>1</v>
      </c>
      <c r="N2" s="15"/>
      <c r="O2" s="39"/>
    </row>
    <row r="3" spans="1:15" s="36" customFormat="1" ht="21.6" customHeight="1" x14ac:dyDescent="0.3">
      <c r="A3" s="30" t="s">
        <v>3</v>
      </c>
      <c r="B3" s="30" t="s">
        <v>4</v>
      </c>
      <c r="C3" s="31" t="s">
        <v>5</v>
      </c>
      <c r="D3" s="37">
        <v>44529.333333333336</v>
      </c>
      <c r="E3" s="37">
        <v>44529.333333333336</v>
      </c>
      <c r="F3" s="30" t="s">
        <v>8</v>
      </c>
      <c r="G3" s="32">
        <v>1</v>
      </c>
      <c r="H3" s="34" t="s">
        <v>10</v>
      </c>
      <c r="I3" s="33">
        <v>1500</v>
      </c>
      <c r="J3" s="34" t="s">
        <v>23</v>
      </c>
      <c r="K3" s="34">
        <f>I3*G3</f>
        <v>1500</v>
      </c>
      <c r="L3" s="33">
        <f>IF(F3="EXE",I3*G3,0)</f>
        <v>1500</v>
      </c>
      <c r="M3" s="35">
        <f t="shared" ref="M3:M34" si="0">L3/K3</f>
        <v>1</v>
      </c>
      <c r="N3" s="30" t="s">
        <v>9</v>
      </c>
      <c r="O3" s="40" t="s">
        <v>106</v>
      </c>
    </row>
    <row r="4" spans="1:15" x14ac:dyDescent="0.3">
      <c r="A4" s="1" t="s">
        <v>7</v>
      </c>
      <c r="B4" s="1" t="s">
        <v>4</v>
      </c>
      <c r="C4" s="4" t="s">
        <v>6</v>
      </c>
      <c r="D4" s="37">
        <v>44529.333333333336</v>
      </c>
      <c r="E4" s="37">
        <v>44540.625</v>
      </c>
      <c r="F4" s="1" t="s">
        <v>8</v>
      </c>
      <c r="G4" s="11">
        <v>1</v>
      </c>
      <c r="H4" s="12" t="s">
        <v>11</v>
      </c>
      <c r="I4" s="9">
        <v>15000</v>
      </c>
      <c r="J4" s="12" t="s">
        <v>23</v>
      </c>
      <c r="K4" s="12">
        <f>I4*G4</f>
        <v>15000</v>
      </c>
      <c r="L4" s="9">
        <f>IF(F4="EXE",I4*G4,0)</f>
        <v>15000</v>
      </c>
      <c r="M4" s="14">
        <f t="shared" si="0"/>
        <v>1</v>
      </c>
      <c r="N4" s="1" t="s">
        <v>9</v>
      </c>
      <c r="O4" s="40" t="s">
        <v>106</v>
      </c>
    </row>
    <row r="5" spans="1:15" x14ac:dyDescent="0.3">
      <c r="A5" s="15">
        <v>2</v>
      </c>
      <c r="B5" s="16" t="s">
        <v>13</v>
      </c>
      <c r="C5" s="17" t="s">
        <v>14</v>
      </c>
      <c r="D5" s="18"/>
      <c r="E5" s="18"/>
      <c r="F5" s="15"/>
      <c r="G5" s="19"/>
      <c r="H5" s="15"/>
      <c r="I5" s="20"/>
      <c r="J5" s="15"/>
      <c r="K5" s="21">
        <f>SUM(K6:K9)</f>
        <v>7494.5103999999992</v>
      </c>
      <c r="L5" s="21">
        <f>SUM(L6:L9)</f>
        <v>7494.5103999999992</v>
      </c>
      <c r="M5" s="28">
        <f t="shared" si="0"/>
        <v>1</v>
      </c>
      <c r="N5" s="15"/>
      <c r="O5" s="39"/>
    </row>
    <row r="6" spans="1:15" x14ac:dyDescent="0.3">
      <c r="A6" s="1" t="s">
        <v>24</v>
      </c>
      <c r="B6" s="1" t="s">
        <v>13</v>
      </c>
      <c r="C6" s="4" t="s">
        <v>15</v>
      </c>
      <c r="D6" s="37">
        <v>44543.333333333336</v>
      </c>
      <c r="E6" s="37">
        <v>44547.625</v>
      </c>
      <c r="F6" s="1" t="s">
        <v>8</v>
      </c>
      <c r="G6" s="11">
        <v>185.2</v>
      </c>
      <c r="H6" s="1" t="s">
        <v>20</v>
      </c>
      <c r="I6" s="9">
        <v>12.14</v>
      </c>
      <c r="J6" s="1" t="s">
        <v>23</v>
      </c>
      <c r="K6" s="12">
        <f t="shared" ref="K6:K9" si="1">I6*G6</f>
        <v>2248.328</v>
      </c>
      <c r="L6" s="9">
        <f t="shared" ref="L6:L9" si="2">IF(F6="EXE",I6*G6,0)</f>
        <v>2248.328</v>
      </c>
      <c r="M6" s="14">
        <f t="shared" si="0"/>
        <v>1</v>
      </c>
      <c r="N6" s="1" t="s">
        <v>115</v>
      </c>
      <c r="O6" s="41" t="s">
        <v>103</v>
      </c>
    </row>
    <row r="7" spans="1:15" x14ac:dyDescent="0.3">
      <c r="A7" s="1" t="s">
        <v>25</v>
      </c>
      <c r="B7" s="1" t="s">
        <v>13</v>
      </c>
      <c r="C7" s="4" t="s">
        <v>16</v>
      </c>
      <c r="D7" s="37">
        <v>44543.333333333336</v>
      </c>
      <c r="E7" s="37">
        <v>44547.625</v>
      </c>
      <c r="F7" s="1" t="s">
        <v>8</v>
      </c>
      <c r="G7" s="11">
        <v>1449.12</v>
      </c>
      <c r="H7" s="1" t="s">
        <v>21</v>
      </c>
      <c r="I7" s="9">
        <v>1.55</v>
      </c>
      <c r="J7" s="1" t="s">
        <v>23</v>
      </c>
      <c r="K7" s="12">
        <f t="shared" si="1"/>
        <v>2246.136</v>
      </c>
      <c r="L7" s="9">
        <f t="shared" si="2"/>
        <v>2246.136</v>
      </c>
      <c r="M7" s="14">
        <f t="shared" si="0"/>
        <v>1</v>
      </c>
      <c r="N7" s="1" t="s">
        <v>115</v>
      </c>
      <c r="O7" s="41" t="s">
        <v>103</v>
      </c>
    </row>
    <row r="8" spans="1:15" x14ac:dyDescent="0.3">
      <c r="A8" s="1" t="s">
        <v>26</v>
      </c>
      <c r="B8" s="1" t="s">
        <v>13</v>
      </c>
      <c r="C8" s="4" t="s">
        <v>18</v>
      </c>
      <c r="D8" s="37">
        <v>44543.333333333336</v>
      </c>
      <c r="E8" s="37">
        <v>44547.625</v>
      </c>
      <c r="F8" s="1" t="s">
        <v>8</v>
      </c>
      <c r="G8" s="11">
        <v>18.11</v>
      </c>
      <c r="H8" s="1" t="s">
        <v>22</v>
      </c>
      <c r="I8" s="9">
        <v>124.24</v>
      </c>
      <c r="J8" s="1" t="s">
        <v>23</v>
      </c>
      <c r="K8" s="12">
        <f t="shared" si="1"/>
        <v>2249.9863999999998</v>
      </c>
      <c r="L8" s="9">
        <f t="shared" si="2"/>
        <v>2249.9863999999998</v>
      </c>
      <c r="M8" s="14">
        <f t="shared" si="0"/>
        <v>1</v>
      </c>
      <c r="N8" s="1" t="s">
        <v>115</v>
      </c>
      <c r="O8" s="41" t="s">
        <v>103</v>
      </c>
    </row>
    <row r="9" spans="1:15" x14ac:dyDescent="0.3">
      <c r="A9" s="1" t="s">
        <v>27</v>
      </c>
      <c r="B9" s="1" t="s">
        <v>13</v>
      </c>
      <c r="C9" s="4" t="s">
        <v>19</v>
      </c>
      <c r="D9" s="37">
        <v>44543.333333333336</v>
      </c>
      <c r="E9" s="37">
        <v>44547.625</v>
      </c>
      <c r="F9" s="1" t="s">
        <v>8</v>
      </c>
      <c r="G9" s="11">
        <v>185.2</v>
      </c>
      <c r="H9" s="1" t="s">
        <v>20</v>
      </c>
      <c r="I9" s="9">
        <v>4.05</v>
      </c>
      <c r="J9" s="1" t="s">
        <v>23</v>
      </c>
      <c r="K9" s="12">
        <f t="shared" si="1"/>
        <v>750.06</v>
      </c>
      <c r="L9" s="9">
        <f t="shared" si="2"/>
        <v>750.06</v>
      </c>
      <c r="M9" s="14">
        <f t="shared" si="0"/>
        <v>1</v>
      </c>
      <c r="N9" s="1" t="s">
        <v>115</v>
      </c>
      <c r="O9" s="41" t="s">
        <v>103</v>
      </c>
    </row>
    <row r="10" spans="1:15" x14ac:dyDescent="0.3">
      <c r="A10" s="15">
        <v>3</v>
      </c>
      <c r="B10" s="16" t="s">
        <v>29</v>
      </c>
      <c r="C10" s="17" t="s">
        <v>28</v>
      </c>
      <c r="D10" s="18"/>
      <c r="E10" s="18"/>
      <c r="F10" s="15"/>
      <c r="G10" s="19"/>
      <c r="H10" s="15"/>
      <c r="I10" s="20"/>
      <c r="J10" s="15"/>
      <c r="K10" s="21">
        <f>K11+K13+K19</f>
        <v>20000</v>
      </c>
      <c r="L10" s="21">
        <f>L11+L13+L19</f>
        <v>16400</v>
      </c>
      <c r="M10" s="28">
        <f t="shared" si="0"/>
        <v>0.82</v>
      </c>
      <c r="N10" s="15"/>
      <c r="O10" s="39"/>
    </row>
    <row r="11" spans="1:15" x14ac:dyDescent="0.3">
      <c r="A11" s="22" t="s">
        <v>30</v>
      </c>
      <c r="B11" s="22" t="s">
        <v>29</v>
      </c>
      <c r="C11" s="23" t="s">
        <v>39</v>
      </c>
      <c r="D11" s="24"/>
      <c r="E11" s="24"/>
      <c r="F11" s="22"/>
      <c r="G11" s="25"/>
      <c r="H11" s="22"/>
      <c r="I11" s="26"/>
      <c r="J11" s="22"/>
      <c r="K11" s="27">
        <f>K12</f>
        <v>400</v>
      </c>
      <c r="L11" s="26">
        <f>L12</f>
        <v>0</v>
      </c>
      <c r="M11" s="29">
        <f t="shared" si="0"/>
        <v>0</v>
      </c>
      <c r="N11" s="22"/>
      <c r="O11" s="42"/>
    </row>
    <row r="12" spans="1:15" x14ac:dyDescent="0.3">
      <c r="A12" s="1" t="s">
        <v>45</v>
      </c>
      <c r="B12" s="1" t="s">
        <v>29</v>
      </c>
      <c r="C12" s="2" t="s">
        <v>33</v>
      </c>
      <c r="D12" s="37">
        <v>44550.333333333336</v>
      </c>
      <c r="E12" s="37">
        <v>44554.625</v>
      </c>
      <c r="F12" s="1" t="s">
        <v>8</v>
      </c>
      <c r="G12" s="11">
        <v>1</v>
      </c>
      <c r="H12" s="1" t="s">
        <v>11</v>
      </c>
      <c r="I12" s="9">
        <v>400</v>
      </c>
      <c r="J12" s="1" t="s">
        <v>23</v>
      </c>
      <c r="K12" s="12">
        <f>I12*G12</f>
        <v>400</v>
      </c>
      <c r="M12" s="14">
        <f t="shared" si="0"/>
        <v>0</v>
      </c>
      <c r="N12" s="1" t="s">
        <v>56</v>
      </c>
      <c r="O12" s="41" t="s">
        <v>104</v>
      </c>
    </row>
    <row r="13" spans="1:15" x14ac:dyDescent="0.3">
      <c r="A13" s="22" t="s">
        <v>31</v>
      </c>
      <c r="B13" s="22" t="s">
        <v>29</v>
      </c>
      <c r="C13" s="23" t="s">
        <v>40</v>
      </c>
      <c r="D13" s="24"/>
      <c r="E13" s="24"/>
      <c r="F13" s="22"/>
      <c r="G13" s="25"/>
      <c r="H13" s="22"/>
      <c r="I13" s="26"/>
      <c r="J13" s="22"/>
      <c r="K13" s="27">
        <f>SUM(K14:K18)</f>
        <v>16400</v>
      </c>
      <c r="L13" s="26">
        <f>SUM(L14:L18)</f>
        <v>16400</v>
      </c>
      <c r="M13" s="29">
        <f t="shared" si="0"/>
        <v>1</v>
      </c>
      <c r="N13" s="22"/>
      <c r="O13" s="42"/>
    </row>
    <row r="14" spans="1:15" ht="13.8" customHeight="1" x14ac:dyDescent="0.3">
      <c r="A14" s="1" t="s">
        <v>46</v>
      </c>
      <c r="B14" s="1" t="s">
        <v>29</v>
      </c>
      <c r="C14" s="2" t="s">
        <v>34</v>
      </c>
      <c r="D14" s="37">
        <v>44607.333333333336</v>
      </c>
      <c r="E14" s="37">
        <v>44613.625</v>
      </c>
      <c r="F14" s="1" t="s">
        <v>8</v>
      </c>
      <c r="G14" s="11">
        <v>4</v>
      </c>
      <c r="H14" s="1" t="s">
        <v>67</v>
      </c>
      <c r="I14" s="9">
        <v>1000</v>
      </c>
      <c r="J14" s="1" t="s">
        <v>66</v>
      </c>
      <c r="K14" s="12">
        <f t="shared" ref="K14:K18" si="3">I14*G14</f>
        <v>4000</v>
      </c>
      <c r="L14" s="9">
        <f t="shared" ref="L14:L34" si="4">IF(F14="EXE",I14*G14,0)</f>
        <v>4000</v>
      </c>
      <c r="M14" s="14">
        <f t="shared" si="0"/>
        <v>1</v>
      </c>
      <c r="N14" s="1" t="s">
        <v>57</v>
      </c>
      <c r="O14" s="41" t="s">
        <v>104</v>
      </c>
    </row>
    <row r="15" spans="1:15" x14ac:dyDescent="0.3">
      <c r="A15" s="1" t="s">
        <v>47</v>
      </c>
      <c r="B15" s="1" t="s">
        <v>29</v>
      </c>
      <c r="C15" s="2" t="s">
        <v>35</v>
      </c>
      <c r="D15" s="37">
        <v>44614.333333333336</v>
      </c>
      <c r="E15" s="37">
        <v>44620.625</v>
      </c>
      <c r="F15" s="1" t="s">
        <v>8</v>
      </c>
      <c r="G15" s="11">
        <v>4</v>
      </c>
      <c r="H15" s="1" t="s">
        <v>67</v>
      </c>
      <c r="I15" s="9">
        <v>1000</v>
      </c>
      <c r="J15" s="1" t="s">
        <v>66</v>
      </c>
      <c r="K15" s="12">
        <f t="shared" si="3"/>
        <v>4000</v>
      </c>
      <c r="L15" s="9">
        <f t="shared" si="4"/>
        <v>4000</v>
      </c>
      <c r="M15" s="14">
        <f t="shared" si="0"/>
        <v>1</v>
      </c>
      <c r="N15" s="1" t="s">
        <v>58</v>
      </c>
      <c r="O15" s="41" t="s">
        <v>104</v>
      </c>
    </row>
    <row r="16" spans="1:15" x14ac:dyDescent="0.3">
      <c r="A16" s="1" t="s">
        <v>48</v>
      </c>
      <c r="B16" s="1" t="s">
        <v>29</v>
      </c>
      <c r="C16" s="2" t="s">
        <v>36</v>
      </c>
      <c r="D16" s="37">
        <v>44621.333333333336</v>
      </c>
      <c r="E16" s="37">
        <v>44627.625</v>
      </c>
      <c r="F16" s="1" t="s">
        <v>8</v>
      </c>
      <c r="G16" s="11">
        <v>4</v>
      </c>
      <c r="H16" s="1" t="s">
        <v>67</v>
      </c>
      <c r="I16" s="9">
        <v>1000</v>
      </c>
      <c r="J16" s="1" t="s">
        <v>66</v>
      </c>
      <c r="K16" s="12">
        <f t="shared" si="3"/>
        <v>4000</v>
      </c>
      <c r="L16" s="9">
        <f t="shared" si="4"/>
        <v>4000</v>
      </c>
      <c r="M16" s="14">
        <f t="shared" si="0"/>
        <v>1</v>
      </c>
      <c r="N16" s="1" t="s">
        <v>59</v>
      </c>
      <c r="O16" s="41" t="s">
        <v>104</v>
      </c>
    </row>
    <row r="17" spans="1:15" x14ac:dyDescent="0.3">
      <c r="A17" s="1" t="s">
        <v>49</v>
      </c>
      <c r="B17" s="1" t="s">
        <v>29</v>
      </c>
      <c r="C17" s="2" t="s">
        <v>37</v>
      </c>
      <c r="D17" s="37">
        <v>44628.333333333336</v>
      </c>
      <c r="E17" s="37">
        <v>44634.625</v>
      </c>
      <c r="F17" s="1" t="s">
        <v>8</v>
      </c>
      <c r="G17" s="11">
        <v>4</v>
      </c>
      <c r="H17" s="1" t="s">
        <v>67</v>
      </c>
      <c r="I17" s="9">
        <v>1000</v>
      </c>
      <c r="J17" s="1" t="s">
        <v>66</v>
      </c>
      <c r="K17" s="12">
        <f t="shared" si="3"/>
        <v>4000</v>
      </c>
      <c r="L17" s="9">
        <f t="shared" si="4"/>
        <v>4000</v>
      </c>
      <c r="M17" s="14">
        <f t="shared" si="0"/>
        <v>1</v>
      </c>
      <c r="N17" s="1" t="s">
        <v>60</v>
      </c>
      <c r="O17" s="41" t="s">
        <v>104</v>
      </c>
    </row>
    <row r="18" spans="1:15" x14ac:dyDescent="0.3">
      <c r="A18" s="1" t="s">
        <v>55</v>
      </c>
      <c r="B18" s="1" t="s">
        <v>29</v>
      </c>
      <c r="C18" s="2" t="s">
        <v>54</v>
      </c>
      <c r="D18" s="37">
        <v>44635.333333333336</v>
      </c>
      <c r="E18" s="37">
        <v>44641.625</v>
      </c>
      <c r="F18" s="1" t="s">
        <v>8</v>
      </c>
      <c r="G18" s="11">
        <v>1</v>
      </c>
      <c r="H18" s="1" t="s">
        <v>11</v>
      </c>
      <c r="I18" s="9">
        <v>400</v>
      </c>
      <c r="J18" s="1" t="s">
        <v>23</v>
      </c>
      <c r="K18" s="12">
        <f t="shared" si="3"/>
        <v>400</v>
      </c>
      <c r="L18" s="9">
        <f t="shared" si="4"/>
        <v>400</v>
      </c>
      <c r="M18" s="14">
        <f t="shared" si="0"/>
        <v>1</v>
      </c>
      <c r="N18" s="1" t="s">
        <v>61</v>
      </c>
      <c r="O18" s="41" t="s">
        <v>104</v>
      </c>
    </row>
    <row r="19" spans="1:15" x14ac:dyDescent="0.3">
      <c r="A19" s="22" t="s">
        <v>32</v>
      </c>
      <c r="B19" s="22" t="s">
        <v>29</v>
      </c>
      <c r="C19" s="23" t="s">
        <v>38</v>
      </c>
      <c r="D19" s="24"/>
      <c r="E19" s="24"/>
      <c r="F19" s="22"/>
      <c r="G19" s="25"/>
      <c r="H19" s="22"/>
      <c r="I19" s="26"/>
      <c r="J19" s="22"/>
      <c r="K19" s="27">
        <f>SUM(K20:K23)</f>
        <v>3200</v>
      </c>
      <c r="L19" s="26"/>
      <c r="M19" s="29">
        <f t="shared" si="0"/>
        <v>0</v>
      </c>
      <c r="N19" s="22"/>
      <c r="O19" s="42"/>
    </row>
    <row r="20" spans="1:15" x14ac:dyDescent="0.3">
      <c r="A20" s="1" t="s">
        <v>50</v>
      </c>
      <c r="B20" s="1" t="s">
        <v>29</v>
      </c>
      <c r="C20" s="4" t="s">
        <v>41</v>
      </c>
      <c r="D20" s="37">
        <v>44747.333333333336</v>
      </c>
      <c r="E20" s="37">
        <v>44749.416666666664</v>
      </c>
      <c r="G20" s="11">
        <f>4*4</f>
        <v>16</v>
      </c>
      <c r="H20" s="1" t="s">
        <v>69</v>
      </c>
      <c r="I20" s="9">
        <v>50</v>
      </c>
      <c r="J20" s="1" t="s">
        <v>66</v>
      </c>
      <c r="K20" s="12">
        <f>I20*G20</f>
        <v>800</v>
      </c>
      <c r="L20" s="9">
        <f t="shared" si="4"/>
        <v>0</v>
      </c>
      <c r="M20" s="14">
        <f t="shared" si="0"/>
        <v>0</v>
      </c>
      <c r="N20" s="1" t="s">
        <v>62</v>
      </c>
      <c r="O20" s="41" t="s">
        <v>104</v>
      </c>
    </row>
    <row r="21" spans="1:15" x14ac:dyDescent="0.3">
      <c r="A21" s="1" t="s">
        <v>51</v>
      </c>
      <c r="B21" s="1" t="s">
        <v>29</v>
      </c>
      <c r="C21" s="4" t="s">
        <v>42</v>
      </c>
      <c r="D21" s="37">
        <v>44749.541666666664</v>
      </c>
      <c r="E21" s="37">
        <v>44753.625</v>
      </c>
      <c r="G21" s="11">
        <f t="shared" ref="G21:G23" si="5">4*4</f>
        <v>16</v>
      </c>
      <c r="H21" s="1" t="s">
        <v>67</v>
      </c>
      <c r="I21" s="9">
        <v>50</v>
      </c>
      <c r="J21" s="1" t="s">
        <v>66</v>
      </c>
      <c r="K21" s="12">
        <f t="shared" ref="K21:K34" si="6">I21*G21</f>
        <v>800</v>
      </c>
      <c r="L21" s="9">
        <f t="shared" si="4"/>
        <v>0</v>
      </c>
      <c r="M21" s="14">
        <f t="shared" si="0"/>
        <v>0</v>
      </c>
      <c r="N21" s="1" t="s">
        <v>63</v>
      </c>
      <c r="O21" s="41" t="s">
        <v>104</v>
      </c>
    </row>
    <row r="22" spans="1:15" x14ac:dyDescent="0.3">
      <c r="A22" s="1" t="s">
        <v>52</v>
      </c>
      <c r="B22" s="1" t="s">
        <v>29</v>
      </c>
      <c r="C22" s="4" t="s">
        <v>43</v>
      </c>
      <c r="D22" s="37">
        <v>44754.333333333336</v>
      </c>
      <c r="E22" s="37">
        <v>44756.416666666664</v>
      </c>
      <c r="G22" s="11">
        <f t="shared" si="5"/>
        <v>16</v>
      </c>
      <c r="H22" s="1" t="s">
        <v>67</v>
      </c>
      <c r="I22" s="9">
        <v>50</v>
      </c>
      <c r="J22" s="1" t="s">
        <v>66</v>
      </c>
      <c r="K22" s="12">
        <f t="shared" si="6"/>
        <v>800</v>
      </c>
      <c r="L22" s="9">
        <f t="shared" si="4"/>
        <v>0</v>
      </c>
      <c r="M22" s="14">
        <f t="shared" si="0"/>
        <v>0</v>
      </c>
      <c r="N22" s="1" t="s">
        <v>64</v>
      </c>
      <c r="O22" s="41" t="s">
        <v>104</v>
      </c>
    </row>
    <row r="23" spans="1:15" x14ac:dyDescent="0.3">
      <c r="A23" s="1" t="s">
        <v>53</v>
      </c>
      <c r="B23" s="1" t="s">
        <v>29</v>
      </c>
      <c r="C23" s="4" t="s">
        <v>44</v>
      </c>
      <c r="D23" s="37">
        <v>44756.541666666664</v>
      </c>
      <c r="E23" s="37">
        <v>44760.625</v>
      </c>
      <c r="G23" s="11">
        <f t="shared" si="5"/>
        <v>16</v>
      </c>
      <c r="H23" s="1" t="s">
        <v>67</v>
      </c>
      <c r="I23" s="9">
        <v>50</v>
      </c>
      <c r="J23" s="1" t="s">
        <v>66</v>
      </c>
      <c r="K23" s="12">
        <f t="shared" si="6"/>
        <v>800</v>
      </c>
      <c r="L23" s="9">
        <f t="shared" si="4"/>
        <v>0</v>
      </c>
      <c r="M23" s="14">
        <f t="shared" si="0"/>
        <v>0</v>
      </c>
      <c r="N23" s="1" t="s">
        <v>65</v>
      </c>
      <c r="O23" s="41" t="s">
        <v>104</v>
      </c>
    </row>
    <row r="24" spans="1:15" x14ac:dyDescent="0.3">
      <c r="A24" s="15">
        <v>4</v>
      </c>
      <c r="B24" s="16" t="s">
        <v>70</v>
      </c>
      <c r="C24" s="17" t="s">
        <v>71</v>
      </c>
      <c r="D24" s="18"/>
      <c r="E24" s="18"/>
      <c r="F24" s="15"/>
      <c r="G24" s="19"/>
      <c r="H24" s="15"/>
      <c r="I24" s="20"/>
      <c r="J24" s="15"/>
      <c r="K24" s="21">
        <f>SUM(K25:K29)</f>
        <v>47713.004000000001</v>
      </c>
      <c r="L24" s="21">
        <f>SUM(L25:L29)</f>
        <v>45341.093999999997</v>
      </c>
      <c r="M24" s="28">
        <f t="shared" si="0"/>
        <v>0.95028797599916359</v>
      </c>
      <c r="N24" s="15"/>
      <c r="O24" s="39"/>
    </row>
    <row r="25" spans="1:15" x14ac:dyDescent="0.3">
      <c r="A25" s="1" t="s">
        <v>72</v>
      </c>
      <c r="B25" s="1" t="s">
        <v>70</v>
      </c>
      <c r="C25" s="4" t="s">
        <v>76</v>
      </c>
      <c r="D25" s="37">
        <v>44565</v>
      </c>
      <c r="E25" s="37">
        <v>44571</v>
      </c>
      <c r="F25" s="1" t="s">
        <v>8</v>
      </c>
      <c r="G25" s="11">
        <v>390.036</v>
      </c>
      <c r="H25" s="1" t="s">
        <v>20</v>
      </c>
      <c r="I25" s="9">
        <v>29</v>
      </c>
      <c r="J25" s="1" t="s">
        <v>66</v>
      </c>
      <c r="K25" s="12">
        <f t="shared" si="6"/>
        <v>11311.044</v>
      </c>
      <c r="L25" s="9">
        <f t="shared" si="4"/>
        <v>11311.044</v>
      </c>
      <c r="M25" s="14">
        <f t="shared" si="0"/>
        <v>1</v>
      </c>
      <c r="N25" s="1" t="s">
        <v>82</v>
      </c>
      <c r="O25" s="41" t="s">
        <v>105</v>
      </c>
    </row>
    <row r="26" spans="1:15" x14ac:dyDescent="0.3">
      <c r="A26" s="1" t="s">
        <v>73</v>
      </c>
      <c r="B26" s="1" t="s">
        <v>70</v>
      </c>
      <c r="C26" s="4" t="s">
        <v>77</v>
      </c>
      <c r="D26" s="37">
        <v>44586</v>
      </c>
      <c r="E26" s="37">
        <v>44592</v>
      </c>
      <c r="F26" s="1" t="s">
        <v>8</v>
      </c>
      <c r="G26" s="11">
        <v>391.15</v>
      </c>
      <c r="H26" s="1" t="s">
        <v>20</v>
      </c>
      <c r="I26" s="9">
        <v>29</v>
      </c>
      <c r="J26" s="1" t="s">
        <v>66</v>
      </c>
      <c r="K26" s="12">
        <f t="shared" si="6"/>
        <v>11343.349999999999</v>
      </c>
      <c r="L26" s="9">
        <f t="shared" si="4"/>
        <v>11343.349999999999</v>
      </c>
      <c r="M26" s="14">
        <f t="shared" si="0"/>
        <v>1</v>
      </c>
      <c r="N26" s="1" t="s">
        <v>83</v>
      </c>
      <c r="O26" s="41" t="s">
        <v>105</v>
      </c>
    </row>
    <row r="27" spans="1:15" x14ac:dyDescent="0.3">
      <c r="A27" s="1" t="s">
        <v>74</v>
      </c>
      <c r="B27" s="1" t="s">
        <v>70</v>
      </c>
      <c r="C27" s="4" t="s">
        <v>78</v>
      </c>
      <c r="D27" s="37">
        <v>44600</v>
      </c>
      <c r="E27" s="37">
        <v>44606</v>
      </c>
      <c r="F27" s="1" t="s">
        <v>8</v>
      </c>
      <c r="G27" s="11">
        <v>391.15</v>
      </c>
      <c r="H27" s="1" t="s">
        <v>20</v>
      </c>
      <c r="I27" s="9">
        <v>29</v>
      </c>
      <c r="J27" s="1" t="s">
        <v>66</v>
      </c>
      <c r="K27" s="12">
        <f t="shared" si="6"/>
        <v>11343.349999999999</v>
      </c>
      <c r="L27" s="9">
        <f t="shared" si="4"/>
        <v>11343.349999999999</v>
      </c>
      <c r="M27" s="14">
        <f t="shared" si="0"/>
        <v>1</v>
      </c>
      <c r="N27" s="1" t="s">
        <v>84</v>
      </c>
      <c r="O27" s="41" t="s">
        <v>105</v>
      </c>
    </row>
    <row r="28" spans="1:15" x14ac:dyDescent="0.3">
      <c r="A28" s="1" t="s">
        <v>75</v>
      </c>
      <c r="B28" s="1" t="s">
        <v>70</v>
      </c>
      <c r="C28" s="4" t="s">
        <v>79</v>
      </c>
      <c r="D28" s="37">
        <v>44621</v>
      </c>
      <c r="E28" s="37">
        <v>44627</v>
      </c>
      <c r="F28" s="1" t="s">
        <v>8</v>
      </c>
      <c r="G28" s="11">
        <v>391.15</v>
      </c>
      <c r="H28" s="1" t="s">
        <v>20</v>
      </c>
      <c r="I28" s="9">
        <v>29</v>
      </c>
      <c r="J28" s="1" t="s">
        <v>66</v>
      </c>
      <c r="K28" s="12">
        <f t="shared" si="6"/>
        <v>11343.349999999999</v>
      </c>
      <c r="L28" s="9">
        <f t="shared" si="4"/>
        <v>11343.349999999999</v>
      </c>
      <c r="M28" s="14">
        <f t="shared" si="0"/>
        <v>1</v>
      </c>
      <c r="N28" s="1" t="s">
        <v>85</v>
      </c>
      <c r="O28" s="41" t="s">
        <v>105</v>
      </c>
    </row>
    <row r="29" spans="1:15" x14ac:dyDescent="0.3">
      <c r="A29" s="1" t="s">
        <v>87</v>
      </c>
      <c r="B29" s="1" t="s">
        <v>70</v>
      </c>
      <c r="C29" s="4" t="s">
        <v>80</v>
      </c>
      <c r="D29" s="37">
        <v>44635</v>
      </c>
      <c r="E29" s="37">
        <v>44639</v>
      </c>
      <c r="G29" s="11">
        <v>81.790000000000006</v>
      </c>
      <c r="H29" s="1" t="s">
        <v>20</v>
      </c>
      <c r="I29" s="9">
        <v>29</v>
      </c>
      <c r="J29" s="1" t="s">
        <v>66</v>
      </c>
      <c r="K29" s="12">
        <f t="shared" si="6"/>
        <v>2371.9100000000003</v>
      </c>
      <c r="L29" s="9">
        <f t="shared" si="4"/>
        <v>0</v>
      </c>
      <c r="M29" s="14">
        <f t="shared" si="0"/>
        <v>0</v>
      </c>
      <c r="N29" s="1" t="s">
        <v>86</v>
      </c>
      <c r="O29" s="41" t="s">
        <v>105</v>
      </c>
    </row>
    <row r="30" spans="1:15" x14ac:dyDescent="0.3">
      <c r="A30" s="15">
        <v>5</v>
      </c>
      <c r="B30" s="16" t="s">
        <v>88</v>
      </c>
      <c r="C30" s="17" t="s">
        <v>96</v>
      </c>
      <c r="D30" s="18"/>
      <c r="E30" s="18"/>
      <c r="F30" s="15"/>
      <c r="G30" s="19"/>
      <c r="H30" s="15"/>
      <c r="I30" s="20"/>
      <c r="J30" s="15"/>
      <c r="K30" s="21">
        <f>SUM(K31:K35)</f>
        <v>46728.75</v>
      </c>
      <c r="L30" s="21">
        <f>SUM(L31:L35)</f>
        <v>23579</v>
      </c>
      <c r="M30" s="28">
        <f t="shared" ref="M30" si="7">L30/K30</f>
        <v>0.50459299681673486</v>
      </c>
      <c r="N30" s="15"/>
      <c r="O30" s="39"/>
    </row>
    <row r="31" spans="1:15" x14ac:dyDescent="0.3">
      <c r="A31" s="1" t="s">
        <v>89</v>
      </c>
      <c r="B31" s="1" t="s">
        <v>88</v>
      </c>
      <c r="C31" s="4" t="s">
        <v>93</v>
      </c>
      <c r="D31" s="37">
        <v>44572</v>
      </c>
      <c r="E31" s="37">
        <v>44585</v>
      </c>
      <c r="F31" s="3" t="s">
        <v>8</v>
      </c>
      <c r="G31" s="11">
        <f>25.44+2.3</f>
        <v>27.740000000000002</v>
      </c>
      <c r="H31" s="1" t="s">
        <v>22</v>
      </c>
      <c r="I31" s="11">
        <v>425</v>
      </c>
      <c r="J31" s="1" t="s">
        <v>66</v>
      </c>
      <c r="K31" s="12">
        <f t="shared" si="6"/>
        <v>11789.5</v>
      </c>
      <c r="L31" s="9">
        <f t="shared" si="4"/>
        <v>11789.5</v>
      </c>
      <c r="M31" s="14">
        <f t="shared" si="0"/>
        <v>1</v>
      </c>
      <c r="N31" s="1" t="s">
        <v>98</v>
      </c>
      <c r="O31" s="41" t="s">
        <v>107</v>
      </c>
    </row>
    <row r="32" spans="1:15" x14ac:dyDescent="0.3">
      <c r="A32" s="1" t="s">
        <v>90</v>
      </c>
      <c r="B32" s="1" t="s">
        <v>88</v>
      </c>
      <c r="C32" s="4" t="s">
        <v>94</v>
      </c>
      <c r="D32" s="37">
        <v>44593</v>
      </c>
      <c r="E32" s="37">
        <v>44599</v>
      </c>
      <c r="F32" s="3" t="s">
        <v>8</v>
      </c>
      <c r="G32" s="11">
        <f t="shared" ref="G32:G33" si="8">25.44+2.3</f>
        <v>27.740000000000002</v>
      </c>
      <c r="H32" s="1" t="s">
        <v>22</v>
      </c>
      <c r="I32" s="11">
        <v>425</v>
      </c>
      <c r="J32" s="1" t="s">
        <v>66</v>
      </c>
      <c r="K32" s="12">
        <f t="shared" si="6"/>
        <v>11789.5</v>
      </c>
      <c r="L32" s="9">
        <f t="shared" si="4"/>
        <v>11789.5</v>
      </c>
      <c r="M32" s="14">
        <f t="shared" si="0"/>
        <v>1</v>
      </c>
      <c r="N32" s="1" t="s">
        <v>99</v>
      </c>
      <c r="O32" s="41" t="s">
        <v>107</v>
      </c>
    </row>
    <row r="33" spans="1:15" x14ac:dyDescent="0.3">
      <c r="A33" s="1" t="s">
        <v>91</v>
      </c>
      <c r="B33" s="1" t="s">
        <v>88</v>
      </c>
      <c r="C33" s="4" t="s">
        <v>95</v>
      </c>
      <c r="D33" s="37">
        <v>44607</v>
      </c>
      <c r="E33" s="37">
        <v>44621</v>
      </c>
      <c r="G33" s="11">
        <f t="shared" si="8"/>
        <v>27.740000000000002</v>
      </c>
      <c r="H33" s="1" t="s">
        <v>22</v>
      </c>
      <c r="I33" s="11">
        <v>425</v>
      </c>
      <c r="J33" s="1" t="s">
        <v>66</v>
      </c>
      <c r="K33" s="12">
        <f t="shared" si="6"/>
        <v>11789.5</v>
      </c>
      <c r="L33" s="9">
        <f t="shared" si="4"/>
        <v>0</v>
      </c>
      <c r="M33" s="14">
        <f t="shared" si="0"/>
        <v>0</v>
      </c>
      <c r="N33" s="1" t="s">
        <v>100</v>
      </c>
      <c r="O33" s="41" t="s">
        <v>107</v>
      </c>
    </row>
    <row r="34" spans="1:15" x14ac:dyDescent="0.3">
      <c r="A34" s="1" t="s">
        <v>92</v>
      </c>
      <c r="B34" s="1" t="s">
        <v>88</v>
      </c>
      <c r="C34" s="4" t="s">
        <v>97</v>
      </c>
      <c r="D34" s="37">
        <v>44628</v>
      </c>
      <c r="E34" s="37">
        <v>44632</v>
      </c>
      <c r="G34" s="11">
        <v>26.73</v>
      </c>
      <c r="H34" s="1" t="s">
        <v>22</v>
      </c>
      <c r="I34" s="11">
        <v>425</v>
      </c>
      <c r="J34" s="1" t="s">
        <v>66</v>
      </c>
      <c r="K34" s="12">
        <f t="shared" si="6"/>
        <v>11360.25</v>
      </c>
      <c r="L34" s="9">
        <f t="shared" si="4"/>
        <v>0</v>
      </c>
      <c r="M34" s="14">
        <f t="shared" si="0"/>
        <v>0</v>
      </c>
      <c r="N34" s="1" t="s">
        <v>101</v>
      </c>
      <c r="O34" s="41" t="s">
        <v>107</v>
      </c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2022-02-23T14:21:08Z</dcterms:created>
  <dcterms:modified xsi:type="dcterms:W3CDTF">2022-02-24T00:28:16Z</dcterms:modified>
</cp:coreProperties>
</file>