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2-PESSOAL\VIDEOS 4B-4A EXCEL\001 - PLANILHA JUROS\"/>
    </mc:Choice>
  </mc:AlternateContent>
  <bookViews>
    <workbookView xWindow="0" yWindow="0" windowWidth="15360" windowHeight="7350"/>
  </bookViews>
  <sheets>
    <sheet name="QUAL É O VALOR" sheetId="3" r:id="rId1"/>
    <sheet name="QUAL É O JUROS" sheetId="4" r:id="rId2"/>
    <sheet name="ANALISE SUA DIVIDA" sheetId="1" r:id="rId3"/>
  </sheets>
  <definedNames>
    <definedName name="_xlnm.Print_Area" localSheetId="2">'ANALISE SUA DIVIDA'!$B$3:$L$53</definedName>
    <definedName name="_xlnm.Print_Area" localSheetId="1">'QUAL É O JUROS'!$B$3:$M$22</definedName>
    <definedName name="_xlnm.Print_Area" localSheetId="0">'QUAL É O VALOR'!$B$3:$N$24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I12" i="4"/>
  <c r="I13" i="4"/>
  <c r="I14" i="4"/>
  <c r="I15" i="4"/>
  <c r="I16" i="4"/>
  <c r="I17" i="4"/>
  <c r="I18" i="4"/>
  <c r="I19" i="4"/>
  <c r="I20" i="4"/>
  <c r="AF20" i="1" l="1"/>
  <c r="N20" i="1"/>
  <c r="AC4" i="4"/>
  <c r="E11" i="4" l="1"/>
  <c r="H22" i="1"/>
  <c r="O4" i="4"/>
  <c r="E20" i="4"/>
  <c r="Y20" i="4" s="1"/>
  <c r="O20" i="4" s="1"/>
  <c r="P20" i="4" s="1"/>
  <c r="Z20" i="4" s="1"/>
  <c r="H33" i="1" l="1"/>
  <c r="H29" i="1"/>
  <c r="H32" i="1"/>
  <c r="H28" i="1"/>
  <c r="H31" i="1"/>
  <c r="H27" i="1"/>
  <c r="H30" i="1"/>
  <c r="H26" i="1"/>
  <c r="E29" i="1"/>
  <c r="D29" i="1" s="1"/>
  <c r="E33" i="1"/>
  <c r="D33" i="1" s="1"/>
  <c r="E32" i="1"/>
  <c r="D32" i="1" s="1"/>
  <c r="E26" i="1"/>
  <c r="T32" i="1"/>
  <c r="E28" i="1"/>
  <c r="E12" i="4"/>
  <c r="Y12" i="4" s="1"/>
  <c r="O12" i="4" s="1"/>
  <c r="P12" i="4" s="1"/>
  <c r="Z12" i="4" s="1"/>
  <c r="K12" i="4" s="1"/>
  <c r="E16" i="4"/>
  <c r="Y16" i="4" s="1"/>
  <c r="O16" i="4" s="1"/>
  <c r="P16" i="4" s="1"/>
  <c r="Z16" i="4" s="1"/>
  <c r="K16" i="4" s="1"/>
  <c r="E13" i="4"/>
  <c r="Y13" i="4" s="1"/>
  <c r="O13" i="4" s="1"/>
  <c r="P13" i="4" s="1"/>
  <c r="Z13" i="4" s="1"/>
  <c r="K13" i="4" s="1"/>
  <c r="K20" i="4"/>
  <c r="D20" i="4"/>
  <c r="E14" i="4"/>
  <c r="Y14" i="4" s="1"/>
  <c r="O14" i="4" s="1"/>
  <c r="P14" i="4" s="1"/>
  <c r="Z14" i="4" s="1"/>
  <c r="K14" i="4" s="1"/>
  <c r="Y11" i="4"/>
  <c r="O11" i="4" s="1"/>
  <c r="P11" i="4" s="1"/>
  <c r="Z11" i="4" s="1"/>
  <c r="K11" i="4" s="1"/>
  <c r="D11" i="4"/>
  <c r="E19" i="4"/>
  <c r="Y19" i="4" s="1"/>
  <c r="O19" i="4" s="1"/>
  <c r="P19" i="4" s="1"/>
  <c r="Z19" i="4" s="1"/>
  <c r="K19" i="4" s="1"/>
  <c r="E18" i="4"/>
  <c r="Y18" i="4" s="1"/>
  <c r="O18" i="4" s="1"/>
  <c r="P18" i="4" s="1"/>
  <c r="Z18" i="4" s="1"/>
  <c r="K18" i="4" s="1"/>
  <c r="E17" i="4"/>
  <c r="Y17" i="4" s="1"/>
  <c r="O17" i="4" s="1"/>
  <c r="P17" i="4" s="1"/>
  <c r="Z17" i="4" s="1"/>
  <c r="K17" i="4" s="1"/>
  <c r="I30" i="4"/>
  <c r="D30" i="4"/>
  <c r="C30" i="4"/>
  <c r="C32" i="3"/>
  <c r="T33" i="1" l="1"/>
  <c r="N33" i="1" s="1"/>
  <c r="N32" i="1"/>
  <c r="O32" i="1" s="1"/>
  <c r="J32" i="1" s="1"/>
  <c r="T31" i="1"/>
  <c r="E30" i="1"/>
  <c r="D30" i="1" s="1"/>
  <c r="T29" i="1"/>
  <c r="N29" i="1"/>
  <c r="N28" i="1"/>
  <c r="E31" i="1"/>
  <c r="D31" i="1" s="1"/>
  <c r="T30" i="1"/>
  <c r="O29" i="1"/>
  <c r="J29" i="1" s="1"/>
  <c r="T26" i="1"/>
  <c r="N26" i="1" s="1"/>
  <c r="D14" i="4"/>
  <c r="D13" i="4"/>
  <c r="T27" i="1"/>
  <c r="N27" i="1" s="1"/>
  <c r="E27" i="1"/>
  <c r="D16" i="4"/>
  <c r="D12" i="4"/>
  <c r="D19" i="4"/>
  <c r="D18" i="4"/>
  <c r="D17" i="4"/>
  <c r="T28" i="1"/>
  <c r="E15" i="4"/>
  <c r="F19" i="3"/>
  <c r="F20" i="3"/>
  <c r="O33" i="1" l="1"/>
  <c r="J33" i="1" s="1"/>
  <c r="N31" i="1"/>
  <c r="O31" i="1" s="1"/>
  <c r="J31" i="1" s="1"/>
  <c r="N30" i="1"/>
  <c r="O30" i="1" s="1"/>
  <c r="J30" i="1" s="1"/>
  <c r="Y15" i="4"/>
  <c r="O15" i="4" s="1"/>
  <c r="P15" i="4" s="1"/>
  <c r="Z15" i="4" s="1"/>
  <c r="K15" i="4" s="1"/>
  <c r="D15" i="4"/>
  <c r="H20" i="3"/>
  <c r="H19" i="3"/>
  <c r="L19" i="3" s="1"/>
  <c r="P19" i="3" s="1"/>
  <c r="Q19" i="3" s="1"/>
  <c r="J20" i="3" l="1"/>
  <c r="L20" i="3"/>
  <c r="P20" i="3" s="1"/>
  <c r="Q20" i="3" s="1"/>
  <c r="J19" i="3"/>
  <c r="F21" i="3"/>
  <c r="H21" i="3" l="1"/>
  <c r="B32" i="3"/>
  <c r="B33" i="3" s="1"/>
  <c r="F14" i="3"/>
  <c r="F18" i="3"/>
  <c r="F13" i="3"/>
  <c r="F17" i="3"/>
  <c r="F16" i="3"/>
  <c r="F22" i="3"/>
  <c r="F15" i="3"/>
  <c r="J12" i="1"/>
  <c r="J13" i="1" s="1"/>
  <c r="D27" i="1" l="1"/>
  <c r="D26" i="1"/>
  <c r="D28" i="1"/>
  <c r="J21" i="3"/>
  <c r="L21" i="3"/>
  <c r="P21" i="3" s="1"/>
  <c r="Q21" i="3" s="1"/>
  <c r="H32" i="3"/>
  <c r="L24" i="4"/>
  <c r="H15" i="3"/>
  <c r="L15" i="3" s="1"/>
  <c r="P15" i="3" s="1"/>
  <c r="Q15" i="3" s="1"/>
  <c r="H13" i="3"/>
  <c r="L13" i="3" s="1"/>
  <c r="P13" i="3" s="1"/>
  <c r="Q13" i="3" s="1"/>
  <c r="H22" i="3"/>
  <c r="L22" i="3" s="1"/>
  <c r="P22" i="3" s="1"/>
  <c r="Q22" i="3" s="1"/>
  <c r="H18" i="3"/>
  <c r="L18" i="3" s="1"/>
  <c r="P18" i="3" s="1"/>
  <c r="Q18" i="3" s="1"/>
  <c r="H16" i="3"/>
  <c r="L16" i="3" s="1"/>
  <c r="P16" i="3" s="1"/>
  <c r="Q16" i="3" s="1"/>
  <c r="H14" i="3"/>
  <c r="L14" i="3" s="1"/>
  <c r="P14" i="3" s="1"/>
  <c r="Q14" i="3" s="1"/>
  <c r="H17" i="3"/>
  <c r="L17" i="3" s="1"/>
  <c r="P17" i="3" s="1"/>
  <c r="Q17" i="3" s="1"/>
  <c r="E9" i="1"/>
  <c r="E20" i="1" s="1"/>
  <c r="G30" i="4" l="1"/>
  <c r="K30" i="4" s="1"/>
  <c r="D31" i="4" s="1"/>
  <c r="C31" i="4" s="1"/>
  <c r="F32" i="3"/>
  <c r="J32" i="3" s="1"/>
  <c r="C33" i="3" s="1"/>
  <c r="O26" i="1"/>
  <c r="J26" i="1" s="1"/>
  <c r="O28" i="1"/>
  <c r="J28" i="1" s="1"/>
  <c r="O27" i="1"/>
  <c r="J27" i="1" s="1"/>
  <c r="J18" i="3"/>
  <c r="J17" i="3"/>
  <c r="J22" i="3"/>
  <c r="J14" i="3"/>
  <c r="J13" i="3"/>
  <c r="J16" i="3"/>
  <c r="J15" i="3"/>
  <c r="H40" i="1"/>
  <c r="I31" i="4" l="1"/>
  <c r="G31" i="4"/>
  <c r="H33" i="3"/>
  <c r="F33" i="3"/>
  <c r="F49" i="1"/>
  <c r="J49" i="1" s="1"/>
  <c r="F45" i="1"/>
  <c r="J45" i="1" s="1"/>
  <c r="F48" i="1"/>
  <c r="J48" i="1" s="1"/>
  <c r="F44" i="1"/>
  <c r="J44" i="1" s="1"/>
  <c r="F51" i="1"/>
  <c r="J51" i="1" s="1"/>
  <c r="F47" i="1"/>
  <c r="J47" i="1" s="1"/>
  <c r="F50" i="1"/>
  <c r="J50" i="1" s="1"/>
  <c r="F46" i="1"/>
  <c r="J46" i="1" s="1"/>
  <c r="J33" i="3" l="1"/>
  <c r="C34" i="3" s="1"/>
  <c r="F34" i="3" s="1"/>
  <c r="K31" i="4"/>
  <c r="D32" i="4" s="1"/>
  <c r="G32" i="4" s="1"/>
  <c r="H51" i="1"/>
  <c r="N51" i="1" s="1"/>
  <c r="O51" i="1" s="1"/>
  <c r="C51" i="1"/>
  <c r="H49" i="1"/>
  <c r="N49" i="1" s="1"/>
  <c r="C49" i="1"/>
  <c r="H50" i="1"/>
  <c r="N50" i="1" s="1"/>
  <c r="C50" i="1"/>
  <c r="H48" i="1"/>
  <c r="N48" i="1" s="1"/>
  <c r="C48" i="1"/>
  <c r="H44" i="1"/>
  <c r="C44" i="1"/>
  <c r="H45" i="1"/>
  <c r="N45" i="1" s="1"/>
  <c r="C45" i="1"/>
  <c r="C46" i="1"/>
  <c r="H46" i="1"/>
  <c r="N46" i="1" s="1"/>
  <c r="H47" i="1"/>
  <c r="N47" i="1" s="1"/>
  <c r="C47" i="1"/>
  <c r="N44" i="1"/>
  <c r="H34" i="3"/>
  <c r="J34" i="3" s="1"/>
  <c r="C35" i="3" s="1"/>
  <c r="B34" i="3" l="1"/>
  <c r="I32" i="4"/>
  <c r="K32" i="4" s="1"/>
  <c r="D33" i="4" s="1"/>
  <c r="I33" i="4" s="1"/>
  <c r="C32" i="4"/>
  <c r="O49" i="1"/>
  <c r="O44" i="1"/>
  <c r="O50" i="1"/>
  <c r="O46" i="1"/>
  <c r="O48" i="1"/>
  <c r="O47" i="1"/>
  <c r="B35" i="3"/>
  <c r="H35" i="3"/>
  <c r="F35" i="3"/>
  <c r="G33" i="4" l="1"/>
  <c r="K33" i="4" s="1"/>
  <c r="D34" i="4" s="1"/>
  <c r="G34" i="4" s="1"/>
  <c r="C33" i="4"/>
  <c r="J35" i="3"/>
  <c r="C36" i="3" s="1"/>
  <c r="H36" i="3" s="1"/>
  <c r="C34" i="4" l="1"/>
  <c r="I34" i="4"/>
  <c r="K34" i="4" s="1"/>
  <c r="D35" i="4" s="1"/>
  <c r="G35" i="4" s="1"/>
  <c r="F36" i="3"/>
  <c r="J36" i="3" s="1"/>
  <c r="C37" i="3" s="1"/>
  <c r="H37" i="3" s="1"/>
  <c r="B36" i="3"/>
  <c r="I35" i="4" l="1"/>
  <c r="K35" i="4" s="1"/>
  <c r="D36" i="4" s="1"/>
  <c r="G36" i="4" s="1"/>
  <c r="C35" i="4"/>
  <c r="F37" i="3"/>
  <c r="J37" i="3" s="1"/>
  <c r="C38" i="3" s="1"/>
  <c r="H38" i="3" s="1"/>
  <c r="B37" i="3"/>
  <c r="C36" i="4" l="1"/>
  <c r="I36" i="4"/>
  <c r="K36" i="4" s="1"/>
  <c r="D37" i="4" s="1"/>
  <c r="I37" i="4" s="1"/>
  <c r="F38" i="3"/>
  <c r="J38" i="3" s="1"/>
  <c r="C39" i="3" s="1"/>
  <c r="H39" i="3" s="1"/>
  <c r="B38" i="3"/>
  <c r="C37" i="4" l="1"/>
  <c r="G37" i="4"/>
  <c r="K37" i="4" s="1"/>
  <c r="D38" i="4" s="1"/>
  <c r="F39" i="3"/>
  <c r="J39" i="3" s="1"/>
  <c r="C40" i="3" s="1"/>
  <c r="B39" i="3"/>
  <c r="C38" i="4" l="1"/>
  <c r="I38" i="4"/>
  <c r="G38" i="4"/>
  <c r="F40" i="3"/>
  <c r="B40" i="3"/>
  <c r="H40" i="3"/>
  <c r="K38" i="4" l="1"/>
  <c r="D39" i="4" s="1"/>
  <c r="G39" i="4" s="1"/>
  <c r="J40" i="3"/>
  <c r="C41" i="3" s="1"/>
  <c r="H41" i="3" s="1"/>
  <c r="I39" i="4" l="1"/>
  <c r="K39" i="4" s="1"/>
  <c r="D40" i="4" s="1"/>
  <c r="G40" i="4" s="1"/>
  <c r="C39" i="4"/>
  <c r="F41" i="3"/>
  <c r="J41" i="3" s="1"/>
  <c r="C42" i="3" s="1"/>
  <c r="F42" i="3" s="1"/>
  <c r="B41" i="3"/>
  <c r="C40" i="4" l="1"/>
  <c r="I40" i="4"/>
  <c r="K40" i="4" s="1"/>
  <c r="D41" i="4" s="1"/>
  <c r="G41" i="4" s="1"/>
  <c r="B42" i="3"/>
  <c r="H42" i="3"/>
  <c r="J42" i="3" s="1"/>
  <c r="C43" i="3" s="1"/>
  <c r="F43" i="3" s="1"/>
  <c r="C41" i="4" l="1"/>
  <c r="I41" i="4"/>
  <c r="K41" i="4" s="1"/>
  <c r="D42" i="4" s="1"/>
  <c r="G42" i="4" s="1"/>
  <c r="B43" i="3"/>
  <c r="H43" i="3"/>
  <c r="J43" i="3" s="1"/>
  <c r="C44" i="3" s="1"/>
  <c r="I42" i="4" l="1"/>
  <c r="K42" i="4" s="1"/>
  <c r="D43" i="4" s="1"/>
  <c r="G43" i="4" s="1"/>
  <c r="C42" i="4"/>
  <c r="H44" i="3"/>
  <c r="B44" i="3"/>
  <c r="F44" i="3"/>
  <c r="C43" i="4" l="1"/>
  <c r="I43" i="4"/>
  <c r="K43" i="4" s="1"/>
  <c r="D44" i="4" s="1"/>
  <c r="G44" i="4" s="1"/>
  <c r="J44" i="3"/>
  <c r="C45" i="3" s="1"/>
  <c r="H45" i="3" s="1"/>
  <c r="I44" i="4" l="1"/>
  <c r="K44" i="4" s="1"/>
  <c r="D45" i="4" s="1"/>
  <c r="G45" i="4" s="1"/>
  <c r="C44" i="4"/>
  <c r="B45" i="3"/>
  <c r="F45" i="3"/>
  <c r="J45" i="3" s="1"/>
  <c r="C46" i="3" s="1"/>
  <c r="H46" i="3" s="1"/>
  <c r="C45" i="4" l="1"/>
  <c r="I45" i="4"/>
  <c r="F46" i="3"/>
  <c r="J46" i="3" s="1"/>
  <c r="C47" i="3" s="1"/>
  <c r="H47" i="3" s="1"/>
  <c r="B46" i="3"/>
  <c r="K45" i="4" l="1"/>
  <c r="D46" i="4" s="1"/>
  <c r="G46" i="4" s="1"/>
  <c r="F47" i="3"/>
  <c r="J47" i="3" s="1"/>
  <c r="C48" i="3" s="1"/>
  <c r="H48" i="3" s="1"/>
  <c r="B47" i="3"/>
  <c r="I46" i="4" l="1"/>
  <c r="K46" i="4" s="1"/>
  <c r="D47" i="4" s="1"/>
  <c r="C46" i="4"/>
  <c r="F48" i="3"/>
  <c r="J48" i="3" s="1"/>
  <c r="C49" i="3" s="1"/>
  <c r="B48" i="3"/>
  <c r="I47" i="4" l="1"/>
  <c r="G47" i="4"/>
  <c r="C47" i="4"/>
  <c r="B49" i="3"/>
  <c r="H49" i="3"/>
  <c r="F49" i="3"/>
  <c r="K47" i="4" l="1"/>
  <c r="D48" i="4" s="1"/>
  <c r="G48" i="4" s="1"/>
  <c r="J49" i="3"/>
  <c r="C50" i="3" s="1"/>
  <c r="H50" i="3" s="1"/>
  <c r="C48" i="4" l="1"/>
  <c r="I48" i="4"/>
  <c r="K48" i="4" s="1"/>
  <c r="D49" i="4" s="1"/>
  <c r="G49" i="4" s="1"/>
  <c r="B50" i="3"/>
  <c r="F50" i="3"/>
  <c r="J50" i="3" s="1"/>
  <c r="C51" i="3" s="1"/>
  <c r="F51" i="3" s="1"/>
  <c r="I49" i="4" l="1"/>
  <c r="K49" i="4" s="1"/>
  <c r="D50" i="4" s="1"/>
  <c r="C49" i="4"/>
  <c r="H51" i="3"/>
  <c r="J51" i="3" s="1"/>
  <c r="C52" i="3" s="1"/>
  <c r="F52" i="3" s="1"/>
  <c r="B51" i="3"/>
  <c r="I50" i="4" l="1"/>
  <c r="G50" i="4"/>
  <c r="C50" i="4"/>
  <c r="B52" i="3"/>
  <c r="H52" i="3"/>
  <c r="J52" i="3" s="1"/>
  <c r="C53" i="3" s="1"/>
  <c r="F53" i="3" s="1"/>
  <c r="K50" i="4" l="1"/>
  <c r="D51" i="4" s="1"/>
  <c r="G51" i="4" s="1"/>
  <c r="B53" i="3"/>
  <c r="H53" i="3"/>
  <c r="J53" i="3" s="1"/>
  <c r="C54" i="3" s="1"/>
  <c r="H54" i="3" s="1"/>
  <c r="I51" i="4" l="1"/>
  <c r="K51" i="4" s="1"/>
  <c r="D52" i="4" s="1"/>
  <c r="C51" i="4"/>
  <c r="F54" i="3"/>
  <c r="J54" i="3" s="1"/>
  <c r="C55" i="3" s="1"/>
  <c r="F55" i="3" s="1"/>
  <c r="B54" i="3"/>
  <c r="C52" i="4" l="1"/>
  <c r="G52" i="4"/>
  <c r="I52" i="4"/>
  <c r="H55" i="3"/>
  <c r="J55" i="3" s="1"/>
  <c r="C56" i="3" s="1"/>
  <c r="F56" i="3" s="1"/>
  <c r="B55" i="3"/>
  <c r="K52" i="4" l="1"/>
  <c r="D53" i="4" s="1"/>
  <c r="G53" i="4" s="1"/>
  <c r="B56" i="3"/>
  <c r="H56" i="3"/>
  <c r="J56" i="3" s="1"/>
  <c r="C57" i="3" s="1"/>
  <c r="F57" i="3" s="1"/>
  <c r="C53" i="4" l="1"/>
  <c r="I53" i="4"/>
  <c r="K53" i="4" s="1"/>
  <c r="D54" i="4" s="1"/>
  <c r="G54" i="4" s="1"/>
  <c r="H57" i="3"/>
  <c r="J57" i="3" s="1"/>
  <c r="C58" i="3" s="1"/>
  <c r="B57" i="3"/>
  <c r="I54" i="4" l="1"/>
  <c r="K54" i="4" s="1"/>
  <c r="D55" i="4" s="1"/>
  <c r="I55" i="4" s="1"/>
  <c r="C54" i="4"/>
  <c r="B58" i="3"/>
  <c r="H58" i="3"/>
  <c r="F58" i="3"/>
  <c r="G55" i="4" l="1"/>
  <c r="K55" i="4" s="1"/>
  <c r="D56" i="4" s="1"/>
  <c r="G56" i="4" s="1"/>
  <c r="C55" i="4"/>
  <c r="J58" i="3"/>
  <c r="C59" i="3" s="1"/>
  <c r="C56" i="4" l="1"/>
  <c r="I56" i="4"/>
  <c r="K56" i="4" s="1"/>
  <c r="D57" i="4" s="1"/>
  <c r="G57" i="4" s="1"/>
  <c r="H59" i="3"/>
  <c r="F59" i="3"/>
  <c r="B59" i="3"/>
  <c r="I57" i="4" l="1"/>
  <c r="K57" i="4" s="1"/>
  <c r="D58" i="4" s="1"/>
  <c r="G58" i="4" s="1"/>
  <c r="C57" i="4"/>
  <c r="J59" i="3"/>
  <c r="C60" i="3" s="1"/>
  <c r="F60" i="3" s="1"/>
  <c r="I58" i="4" l="1"/>
  <c r="K58" i="4" s="1"/>
  <c r="D59" i="4" s="1"/>
  <c r="C58" i="4"/>
  <c r="B60" i="3"/>
  <c r="H60" i="3"/>
  <c r="J60" i="3" s="1"/>
  <c r="C61" i="3" s="1"/>
  <c r="C59" i="4" l="1"/>
  <c r="G59" i="4"/>
  <c r="I59" i="4"/>
  <c r="B61" i="3"/>
  <c r="F61" i="3"/>
  <c r="H61" i="3"/>
  <c r="K59" i="4" l="1"/>
  <c r="D60" i="4" s="1"/>
  <c r="G60" i="4" s="1"/>
  <c r="J61" i="3"/>
  <c r="C62" i="3" s="1"/>
  <c r="B62" i="3" s="1"/>
  <c r="I60" i="4" l="1"/>
  <c r="K60" i="4" s="1"/>
  <c r="D61" i="4" s="1"/>
  <c r="G61" i="4" s="1"/>
  <c r="C60" i="4"/>
  <c r="H62" i="3"/>
  <c r="F62" i="3"/>
  <c r="I61" i="4" l="1"/>
  <c r="K61" i="4" s="1"/>
  <c r="D62" i="4" s="1"/>
  <c r="G62" i="4" s="1"/>
  <c r="C61" i="4"/>
  <c r="J62" i="3"/>
  <c r="C63" i="3" s="1"/>
  <c r="H63" i="3" s="1"/>
  <c r="I62" i="4" l="1"/>
  <c r="K62" i="4" s="1"/>
  <c r="D63" i="4" s="1"/>
  <c r="G63" i="4" s="1"/>
  <c r="C62" i="4"/>
  <c r="F63" i="3"/>
  <c r="J63" i="3" s="1"/>
  <c r="C64" i="3" s="1"/>
  <c r="B63" i="3"/>
  <c r="C63" i="4" l="1"/>
  <c r="I63" i="4"/>
  <c r="K63" i="4" s="1"/>
  <c r="D64" i="4" s="1"/>
  <c r="G64" i="4" s="1"/>
  <c r="B64" i="3"/>
  <c r="F64" i="3"/>
  <c r="H64" i="3"/>
  <c r="C64" i="4" l="1"/>
  <c r="I64" i="4"/>
  <c r="K64" i="4" s="1"/>
  <c r="D65" i="4" s="1"/>
  <c r="G65" i="4" s="1"/>
  <c r="J64" i="3"/>
  <c r="C65" i="3" s="1"/>
  <c r="H65" i="3" s="1"/>
  <c r="I65" i="4" l="1"/>
  <c r="K65" i="4" s="1"/>
  <c r="D66" i="4" s="1"/>
  <c r="G66" i="4" s="1"/>
  <c r="C65" i="4"/>
  <c r="B65" i="3"/>
  <c r="F65" i="3"/>
  <c r="J65" i="3" s="1"/>
  <c r="C66" i="3" s="1"/>
  <c r="H66" i="3" s="1"/>
  <c r="I66" i="4" l="1"/>
  <c r="K66" i="4" s="1"/>
  <c r="D67" i="4" s="1"/>
  <c r="C66" i="4"/>
  <c r="F66" i="3"/>
  <c r="J66" i="3" s="1"/>
  <c r="C67" i="3" s="1"/>
  <c r="H67" i="3" s="1"/>
  <c r="B66" i="3"/>
  <c r="G67" i="4" l="1"/>
  <c r="I67" i="4"/>
  <c r="C67" i="4"/>
  <c r="B67" i="3"/>
  <c r="F67" i="3"/>
  <c r="J67" i="3" s="1"/>
  <c r="C68" i="3" s="1"/>
  <c r="K67" i="4" l="1"/>
  <c r="D68" i="4" s="1"/>
  <c r="G68" i="4" s="1"/>
  <c r="B68" i="3"/>
  <c r="F68" i="3"/>
  <c r="H68" i="3"/>
  <c r="I68" i="4" l="1"/>
  <c r="K68" i="4" s="1"/>
  <c r="D69" i="4" s="1"/>
  <c r="G69" i="4" s="1"/>
  <c r="C68" i="4"/>
  <c r="J68" i="3"/>
  <c r="C69" i="3" s="1"/>
  <c r="I69" i="4" l="1"/>
  <c r="K69" i="4" s="1"/>
  <c r="D70" i="4" s="1"/>
  <c r="G70" i="4" s="1"/>
  <c r="C69" i="4"/>
  <c r="B69" i="3"/>
  <c r="F69" i="3"/>
  <c r="H69" i="3"/>
  <c r="I70" i="4" l="1"/>
  <c r="K70" i="4" s="1"/>
  <c r="D71" i="4" s="1"/>
  <c r="G71" i="4" s="1"/>
  <c r="C70" i="4"/>
  <c r="J69" i="3"/>
  <c r="C70" i="3" s="1"/>
  <c r="I71" i="4" l="1"/>
  <c r="K71" i="4" s="1"/>
  <c r="D72" i="4" s="1"/>
  <c r="G72" i="4" s="1"/>
  <c r="C71" i="4"/>
  <c r="H70" i="3"/>
  <c r="B70" i="3"/>
  <c r="F70" i="3"/>
  <c r="C72" i="4" l="1"/>
  <c r="I72" i="4"/>
  <c r="J70" i="3"/>
  <c r="C71" i="3" s="1"/>
  <c r="H71" i="3" s="1"/>
  <c r="K72" i="4" l="1"/>
  <c r="D73" i="4" s="1"/>
  <c r="F71" i="3"/>
  <c r="J71" i="3" s="1"/>
  <c r="C72" i="3" s="1"/>
  <c r="B71" i="3"/>
  <c r="G73" i="4" l="1"/>
  <c r="I73" i="4"/>
  <c r="C73" i="4"/>
  <c r="F72" i="3"/>
  <c r="B72" i="3"/>
  <c r="H72" i="3"/>
  <c r="K73" i="4" l="1"/>
  <c r="D74" i="4" s="1"/>
  <c r="C74" i="4" s="1"/>
  <c r="J72" i="3"/>
  <c r="C73" i="3" s="1"/>
  <c r="G74" i="4" l="1"/>
  <c r="I74" i="4"/>
  <c r="B73" i="3"/>
  <c r="F73" i="3"/>
  <c r="H73" i="3"/>
  <c r="K74" i="4" l="1"/>
  <c r="D75" i="4" s="1"/>
  <c r="G75" i="4" s="1"/>
  <c r="J73" i="3"/>
  <c r="C74" i="3" s="1"/>
  <c r="F74" i="3" s="1"/>
  <c r="I75" i="4" l="1"/>
  <c r="K75" i="4" s="1"/>
  <c r="D76" i="4" s="1"/>
  <c r="G76" i="4" s="1"/>
  <c r="C75" i="4"/>
  <c r="B74" i="3"/>
  <c r="H74" i="3"/>
  <c r="J74" i="3" s="1"/>
  <c r="C75" i="3" s="1"/>
  <c r="H75" i="3" s="1"/>
  <c r="C76" i="4" l="1"/>
  <c r="I76" i="4"/>
  <c r="K76" i="4" s="1"/>
  <c r="D77" i="4" s="1"/>
  <c r="G77" i="4" s="1"/>
  <c r="F75" i="3"/>
  <c r="J75" i="3" s="1"/>
  <c r="C76" i="3" s="1"/>
  <c r="F76" i="3" s="1"/>
  <c r="B75" i="3"/>
  <c r="I77" i="4" l="1"/>
  <c r="K77" i="4" s="1"/>
  <c r="D78" i="4" s="1"/>
  <c r="G78" i="4" s="1"/>
  <c r="C77" i="4"/>
  <c r="B76" i="3"/>
  <c r="H76" i="3"/>
  <c r="J76" i="3" s="1"/>
  <c r="C77" i="3" s="1"/>
  <c r="C78" i="4" l="1"/>
  <c r="I78" i="4"/>
  <c r="B77" i="3"/>
  <c r="F77" i="3"/>
  <c r="H77" i="3"/>
  <c r="K78" i="4" l="1"/>
  <c r="D79" i="4" s="1"/>
  <c r="G79" i="4" s="1"/>
  <c r="J77" i="3"/>
  <c r="C78" i="3" s="1"/>
  <c r="H78" i="3" s="1"/>
  <c r="C79" i="4" l="1"/>
  <c r="I79" i="4"/>
  <c r="B78" i="3"/>
  <c r="F78" i="3"/>
  <c r="J78" i="3" s="1"/>
  <c r="C79" i="3" s="1"/>
  <c r="K79" i="4" l="1"/>
  <c r="D80" i="4" s="1"/>
  <c r="G80" i="4" s="1"/>
  <c r="H79" i="3"/>
  <c r="F79" i="3"/>
  <c r="B79" i="3"/>
  <c r="I80" i="4" l="1"/>
  <c r="K80" i="4" s="1"/>
  <c r="D81" i="4" s="1"/>
  <c r="G81" i="4" s="1"/>
  <c r="C80" i="4"/>
  <c r="J79" i="3"/>
  <c r="C80" i="3" s="1"/>
  <c r="F80" i="3" s="1"/>
  <c r="H80" i="3" l="1"/>
  <c r="J80" i="3" s="1"/>
  <c r="C81" i="3" s="1"/>
  <c r="F81" i="3" s="1"/>
  <c r="C81" i="4"/>
  <c r="I81" i="4"/>
  <c r="B80" i="3"/>
  <c r="B81" i="3" l="1"/>
  <c r="H81" i="3"/>
  <c r="J81" i="3" s="1"/>
  <c r="C82" i="3" s="1"/>
  <c r="B82" i="3" s="1"/>
  <c r="K81" i="4"/>
  <c r="D82" i="4" s="1"/>
  <c r="G82" i="4" s="1"/>
  <c r="I82" i="4" l="1"/>
  <c r="K82" i="4" s="1"/>
  <c r="D83" i="4" s="1"/>
  <c r="G83" i="4" s="1"/>
  <c r="C82" i="4"/>
  <c r="H82" i="3"/>
  <c r="F82" i="3"/>
  <c r="I83" i="4" l="1"/>
  <c r="C83" i="4"/>
  <c r="J82" i="3"/>
  <c r="C83" i="3" s="1"/>
  <c r="F83" i="3" s="1"/>
  <c r="K83" i="4" l="1"/>
  <c r="D84" i="4" s="1"/>
  <c r="G84" i="4" s="1"/>
  <c r="B83" i="3"/>
  <c r="H83" i="3"/>
  <c r="J83" i="3" s="1"/>
  <c r="C84" i="3" s="1"/>
  <c r="B84" i="3" l="1"/>
  <c r="C84" i="4"/>
  <c r="I84" i="4"/>
  <c r="K84" i="4" s="1"/>
  <c r="D85" i="4" s="1"/>
  <c r="G85" i="4" s="1"/>
  <c r="H84" i="3"/>
  <c r="F84" i="3"/>
  <c r="J84" i="3" l="1"/>
  <c r="C85" i="3" s="1"/>
  <c r="B85" i="3" s="1"/>
  <c r="I85" i="4"/>
  <c r="C85" i="4"/>
  <c r="H85" i="3" l="1"/>
  <c r="F85" i="3"/>
  <c r="J85" i="3" s="1"/>
  <c r="C86" i="3" s="1"/>
  <c r="K85" i="4"/>
  <c r="D86" i="4" s="1"/>
  <c r="G86" i="4" s="1"/>
  <c r="C86" i="4" l="1"/>
  <c r="I86" i="4"/>
  <c r="F86" i="3"/>
  <c r="H86" i="3"/>
  <c r="B86" i="3"/>
  <c r="K86" i="4" l="1"/>
  <c r="D87" i="4" s="1"/>
  <c r="J86" i="3"/>
  <c r="C87" i="3" s="1"/>
  <c r="C87" i="4" l="1"/>
  <c r="G87" i="4"/>
  <c r="I87" i="4"/>
  <c r="F87" i="3"/>
  <c r="H87" i="3"/>
  <c r="B87" i="3"/>
  <c r="K87" i="4" l="1"/>
  <c r="D88" i="4" s="1"/>
  <c r="G88" i="4" s="1"/>
  <c r="J87" i="3"/>
  <c r="C88" i="3" s="1"/>
  <c r="I88" i="4" l="1"/>
  <c r="K88" i="4" s="1"/>
  <c r="D89" i="4" s="1"/>
  <c r="C88" i="4"/>
  <c r="B88" i="3"/>
  <c r="F88" i="3"/>
  <c r="H88" i="3"/>
  <c r="I89" i="4" l="1"/>
  <c r="G89" i="4"/>
  <c r="C89" i="4"/>
  <c r="J88" i="3"/>
  <c r="C89" i="3" s="1"/>
  <c r="B89" i="3" s="1"/>
  <c r="K89" i="4" l="1"/>
  <c r="D90" i="4" s="1"/>
  <c r="G90" i="4" s="1"/>
  <c r="H89" i="3"/>
  <c r="F89" i="3"/>
  <c r="I90" i="4" l="1"/>
  <c r="C90" i="4"/>
  <c r="K90" i="4"/>
  <c r="J89" i="3"/>
  <c r="C90" i="3" s="1"/>
  <c r="B90" i="3" s="1"/>
  <c r="F90" i="3" l="1"/>
  <c r="H90" i="3"/>
  <c r="J90" i="3" l="1"/>
  <c r="C91" i="3" s="1"/>
  <c r="H91" i="3" s="1"/>
  <c r="F91" i="3" l="1"/>
  <c r="J91" i="3" s="1"/>
  <c r="C92" i="3" s="1"/>
  <c r="B91" i="3"/>
  <c r="J92" i="3" l="1"/>
  <c r="F92" i="3"/>
  <c r="H92" i="3"/>
  <c r="B92" i="3"/>
  <c r="O45" i="1"/>
</calcChain>
</file>

<file path=xl/sharedStrings.xml><?xml version="1.0" encoding="utf-8"?>
<sst xmlns="http://schemas.openxmlformats.org/spreadsheetml/2006/main" count="95" uniqueCount="48">
  <si>
    <t>SUA DÍVIDA</t>
  </si>
  <si>
    <t>PROPOSTA DO CREDOR</t>
  </si>
  <si>
    <t>À VISTA</t>
  </si>
  <si>
    <t>ENTRADA</t>
  </si>
  <si>
    <t>DATA</t>
  </si>
  <si>
    <t>HOJE</t>
  </si>
  <si>
    <t>PARCELADO</t>
  </si>
  <si>
    <t>JUROS A.M.</t>
  </si>
  <si>
    <t>SALDO FINANCIADO</t>
  </si>
  <si>
    <t xml:space="preserve">Para quitar HOJE!  =&gt;&gt;&gt; </t>
  </si>
  <si>
    <t>NO FINAL, VOCÊ PAGARÁ...</t>
  </si>
  <si>
    <t>CUSTO ADICIONAL</t>
  </si>
  <si>
    <t>INSIRA AQUI A SUA DÍVIDA.</t>
  </si>
  <si>
    <t>Insira a proposta do Credor</t>
  </si>
  <si>
    <t>ALTERE ACIMA</t>
  </si>
  <si>
    <t>QTDE DE PARCELAS</t>
  </si>
  <si>
    <t>VALOR DA PARCELA</t>
  </si>
  <si>
    <t>SUA PROVÁVEL DÚVIDA:</t>
  </si>
  <si>
    <r>
      <t xml:space="preserve">Qual seria o valor de uma </t>
    </r>
    <r>
      <rPr>
        <b/>
        <i/>
        <u/>
        <sz val="12"/>
        <color rgb="FFFF0000"/>
        <rFont val="Calibri"/>
        <family val="2"/>
        <scheme val="minor"/>
      </rPr>
      <t>PARCELA</t>
    </r>
    <r>
      <rPr>
        <i/>
        <sz val="12"/>
        <color rgb="FF0000CC"/>
        <rFont val="Calibri"/>
        <family val="2"/>
        <scheme val="minor"/>
      </rPr>
      <t>, quando sabemos quanto será o juros mensal?</t>
    </r>
  </si>
  <si>
    <t>VALOR ORIGINAL</t>
  </si>
  <si>
    <t>VALOR DE SUA PARCELA</t>
  </si>
  <si>
    <t>A</t>
  </si>
  <si>
    <t>B</t>
  </si>
  <si>
    <t>C</t>
  </si>
  <si>
    <t>D</t>
  </si>
  <si>
    <t>E</t>
  </si>
  <si>
    <t>F</t>
  </si>
  <si>
    <t>G</t>
  </si>
  <si>
    <t>H</t>
  </si>
  <si>
    <t>SALDO DE SUA DIVIDA</t>
  </si>
  <si>
    <t>APLICANDO JUROS</t>
  </si>
  <si>
    <t>ESCOLHA UMA DAS ALTERNATIVAS ACIMA PARA SIMULAR A EVOLUÇÃO DOS PAGAMENTOS =&gt;</t>
  </si>
  <si>
    <t>I</t>
  </si>
  <si>
    <t>J</t>
  </si>
  <si>
    <r>
      <t xml:space="preserve">Qual seria o </t>
    </r>
    <r>
      <rPr>
        <b/>
        <i/>
        <u/>
        <sz val="12"/>
        <color rgb="FFFF0000"/>
        <rFont val="Calibri"/>
        <family val="2"/>
        <scheme val="minor"/>
      </rPr>
      <t>JUROS MENSAL</t>
    </r>
    <r>
      <rPr>
        <i/>
        <sz val="12"/>
        <color rgb="FF0000CC"/>
        <rFont val="Calibri"/>
        <family val="2"/>
        <scheme val="minor"/>
      </rPr>
      <t xml:space="preserve"> inserido nas parcelas propostas pelo vendedor ?</t>
    </r>
  </si>
  <si>
    <r>
      <t xml:space="preserve">QUANTO VC PAGARÁ
</t>
    </r>
    <r>
      <rPr>
        <b/>
        <sz val="14"/>
        <color rgb="FFFF0000"/>
        <rFont val="Calibri"/>
        <family val="2"/>
        <scheme val="minor"/>
      </rPr>
      <t xml:space="preserve"> A MAIS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6"/>
        <color theme="1"/>
        <rFont val="Calibri"/>
        <family val="2"/>
        <scheme val="minor"/>
      </rPr>
      <t>POR PARCELA</t>
    </r>
  </si>
  <si>
    <r>
      <t xml:space="preserve">QUANTO REPRESENTA 
</t>
    </r>
    <r>
      <rPr>
        <b/>
        <sz val="14"/>
        <color rgb="FF0000CC"/>
        <rFont val="Calibri"/>
        <family val="2"/>
        <scheme val="minor"/>
      </rPr>
      <t>SOMENTE O JUROS</t>
    </r>
    <r>
      <rPr>
        <b/>
        <sz val="12"/>
        <color rgb="FF0000CC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DO TOTAL DA PARCELA ?</t>
    </r>
  </si>
  <si>
    <t>VISITE NOSSO SITE:</t>
  </si>
  <si>
    <t>www.mudandopassoapasso.com.br</t>
  </si>
  <si>
    <t>DESENVOLVIMENTO PESSOAL:</t>
  </si>
  <si>
    <t>VALOR DA PRESTAÇÃO</t>
  </si>
  <si>
    <t xml:space="preserve">E CONHEÇA NOSSO NOVO CURSO DE </t>
  </si>
  <si>
    <t>COPIE AQUI !</t>
  </si>
  <si>
    <t>E RETORNE O VALOR DA FORMULA ORIGINAL</t>
  </si>
  <si>
    <t>E RETORNE O VALOR 
DA FORMULA ORIGINAL</t>
  </si>
  <si>
    <t>TOTAL PAGO FINAL</t>
  </si>
  <si>
    <t>% TOTAL ADICIONAL</t>
  </si>
  <si>
    <t>SALDO FINANCIADO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</si>
</sst>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0\ &quot;DIAS&quot;"/>
    <numFmt numFmtId="166" formatCode="0\ &quot;X&quot;"/>
    <numFmt numFmtId="167" formatCode="#,##0.00_ ;\-#,##0.00\ "/>
    <numFmt numFmtId="168" formatCode="_-&quot;R$&quot;\ * #,##0.0_-;\-&quot;R$&quot;\ * #,##0.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2"/>
      <color rgb="FF0000CC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CC"/>
      <name val="Calibri"/>
      <family val="2"/>
      <scheme val="minor"/>
    </font>
    <font>
      <u val="singleAccounting"/>
      <sz val="10"/>
      <color rgb="FF0000CC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4" fontId="14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7" fontId="4" fillId="0" borderId="1" xfId="1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164" fontId="5" fillId="0" borderId="0" xfId="2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7" fontId="6" fillId="0" borderId="1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44" fontId="4" fillId="6" borderId="1" xfId="1" applyFont="1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top"/>
      <protection hidden="1"/>
    </xf>
    <xf numFmtId="0" fontId="15" fillId="0" borderId="0" xfId="0" applyFont="1" applyAlignment="1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167" fontId="0" fillId="9" borderId="0" xfId="3" applyNumberFormat="1" applyFont="1" applyFill="1" applyAlignment="1" applyProtection="1">
      <alignment horizontal="center"/>
      <protection hidden="1"/>
    </xf>
    <xf numFmtId="167" fontId="0" fillId="8" borderId="0" xfId="0" applyNumberForma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167" fontId="15" fillId="9" borderId="0" xfId="3" applyNumberFormat="1" applyFont="1" applyFill="1" applyAlignment="1" applyProtection="1">
      <alignment horizontal="center"/>
      <protection hidden="1"/>
    </xf>
    <xf numFmtId="167" fontId="15" fillId="8" borderId="0" xfId="0" applyNumberFormat="1" applyFont="1" applyFill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indent="3"/>
      <protection hidden="1"/>
    </xf>
    <xf numFmtId="44" fontId="13" fillId="0" borderId="1" xfId="1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protection hidden="1"/>
    </xf>
    <xf numFmtId="0" fontId="0" fillId="0" borderId="0" xfId="0" applyAlignment="1" applyProtection="1">
      <alignment horizontal="left" vertical="top" indent="2"/>
      <protection hidden="1"/>
    </xf>
    <xf numFmtId="0" fontId="17" fillId="0" borderId="0" xfId="0" applyFont="1" applyAlignment="1" applyProtection="1">
      <alignment horizontal="left" vertical="top" indent="5"/>
      <protection hidden="1"/>
    </xf>
    <xf numFmtId="10" fontId="16" fillId="0" borderId="1" xfId="2" applyNumberFormat="1" applyFont="1" applyBorder="1" applyAlignment="1" applyProtection="1">
      <alignment horizontal="center" vertical="center"/>
      <protection locked="0" hidden="1"/>
    </xf>
    <xf numFmtId="7" fontId="19" fillId="0" borderId="1" xfId="1" applyNumberFormat="1" applyFont="1" applyBorder="1" applyAlignment="1" applyProtection="1">
      <alignment horizontal="right" vertical="center" indent="1"/>
      <protection locked="0" hidden="1"/>
    </xf>
    <xf numFmtId="166" fontId="3" fillId="2" borderId="1" xfId="0" applyNumberFormat="1" applyFont="1" applyFill="1" applyBorder="1" applyAlignment="1" applyProtection="1">
      <alignment horizontal="center" vertical="center"/>
      <protection locked="0" hidden="1"/>
    </xf>
    <xf numFmtId="7" fontId="4" fillId="0" borderId="1" xfId="1" applyNumberFormat="1" applyFont="1" applyBorder="1" applyAlignment="1" applyProtection="1">
      <alignment horizontal="center" vertical="center"/>
      <protection locked="0" hidden="1"/>
    </xf>
    <xf numFmtId="7" fontId="9" fillId="6" borderId="1" xfId="1" applyNumberFormat="1" applyFont="1" applyFill="1" applyBorder="1" applyAlignment="1" applyProtection="1">
      <alignment horizontal="center" vertical="center"/>
      <protection locked="0" hidden="1"/>
    </xf>
    <xf numFmtId="7" fontId="4" fillId="4" borderId="1" xfId="1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Border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7" fontId="0" fillId="0" borderId="0" xfId="0" applyNumberFormat="1" applyProtection="1">
      <protection hidden="1"/>
    </xf>
    <xf numFmtId="44" fontId="3" fillId="0" borderId="12" xfId="0" applyNumberFormat="1" applyFont="1" applyBorder="1" applyAlignment="1" applyProtection="1">
      <alignment vertical="center"/>
      <protection hidden="1"/>
    </xf>
    <xf numFmtId="10" fontId="27" fillId="0" borderId="12" xfId="2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12" fillId="6" borderId="0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1" fillId="0" borderId="0" xfId="0" applyFont="1" applyAlignment="1" applyProtection="1">
      <alignment horizontal="right"/>
      <protection hidden="1"/>
    </xf>
    <xf numFmtId="7" fontId="0" fillId="0" borderId="12" xfId="1" applyNumberFormat="1" applyFont="1" applyBorder="1" applyAlignment="1" applyProtection="1">
      <alignment horizontal="center"/>
      <protection hidden="1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wrapText="1"/>
      <protection hidden="1"/>
    </xf>
    <xf numFmtId="10" fontId="5" fillId="0" borderId="0" xfId="2" applyNumberFormat="1" applyFont="1" applyBorder="1" applyAlignment="1" applyProtection="1">
      <alignment horizontal="center" vertical="center"/>
      <protection hidden="1"/>
    </xf>
    <xf numFmtId="7" fontId="4" fillId="0" borderId="1" xfId="1" applyNumberFormat="1" applyFont="1" applyBorder="1" applyAlignment="1" applyProtection="1">
      <alignment horizontal="center" vertical="center"/>
      <protection locked="0"/>
    </xf>
    <xf numFmtId="44" fontId="3" fillId="0" borderId="12" xfId="1" applyFont="1" applyBorder="1" applyAlignment="1" applyProtection="1">
      <alignment vertical="center"/>
      <protection hidden="1"/>
    </xf>
    <xf numFmtId="164" fontId="5" fillId="0" borderId="0" xfId="2" applyNumberFormat="1" applyFon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65" fontId="7" fillId="3" borderId="0" xfId="0" applyNumberFormat="1" applyFont="1" applyFill="1" applyBorder="1" applyAlignment="1" applyProtection="1">
      <alignment horizontal="center" vertical="center"/>
      <protection locked="0" hidden="1"/>
    </xf>
    <xf numFmtId="10" fontId="5" fillId="0" borderId="1" xfId="2" applyNumberFormat="1" applyFont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Protection="1">
      <protection hidden="1"/>
    </xf>
    <xf numFmtId="164" fontId="5" fillId="0" borderId="0" xfId="2" applyNumberFormat="1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44" fontId="20" fillId="0" borderId="0" xfId="1" applyFont="1" applyBorder="1" applyAlignment="1" applyProtection="1">
      <alignment horizontal="center" vertical="center"/>
      <protection hidden="1"/>
    </xf>
    <xf numFmtId="44" fontId="0" fillId="3" borderId="0" xfId="1" applyFont="1" applyFill="1" applyAlignment="1" applyProtection="1">
      <alignment horizontal="center"/>
      <protection hidden="1"/>
    </xf>
    <xf numFmtId="44" fontId="0" fillId="10" borderId="0" xfId="1" applyFont="1" applyFill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44" fontId="15" fillId="10" borderId="0" xfId="1" applyFont="1" applyFill="1" applyAlignment="1" applyProtection="1">
      <alignment horizontal="center"/>
      <protection hidden="1"/>
    </xf>
    <xf numFmtId="44" fontId="15" fillId="3" borderId="0" xfId="1" applyFont="1" applyFill="1" applyAlignment="1" applyProtection="1">
      <alignment horizontal="center"/>
      <protection hidden="1"/>
    </xf>
    <xf numFmtId="0" fontId="30" fillId="0" borderId="0" xfId="4" applyFont="1" applyAlignment="1" applyProtection="1">
      <alignment horizontal="left" vertical="center" indent="1"/>
      <protection hidden="1"/>
    </xf>
    <xf numFmtId="0" fontId="30" fillId="0" borderId="0" xfId="4" applyFont="1" applyAlignment="1" applyProtection="1">
      <alignment horizontal="center" vertical="center"/>
      <protection hidden="1"/>
    </xf>
    <xf numFmtId="164" fontId="23" fillId="0" borderId="11" xfId="2" applyNumberFormat="1" applyFont="1" applyBorder="1" applyAlignment="1" applyProtection="1">
      <alignment horizontal="center"/>
      <protection hidden="1"/>
    </xf>
    <xf numFmtId="164" fontId="23" fillId="0" borderId="0" xfId="2" applyNumberFormat="1" applyFont="1" applyAlignment="1" applyProtection="1">
      <alignment horizontal="center"/>
      <protection hidden="1"/>
    </xf>
    <xf numFmtId="164" fontId="5" fillId="0" borderId="0" xfId="2" applyNumberFormat="1" applyFont="1" applyBorder="1" applyAlignment="1" applyProtection="1">
      <alignment horizontal="center" vertical="center"/>
      <protection hidden="1"/>
    </xf>
    <xf numFmtId="164" fontId="5" fillId="0" borderId="10" xfId="2" applyNumberFormat="1" applyFont="1" applyBorder="1" applyAlignment="1" applyProtection="1">
      <alignment horizontal="center" vertical="center"/>
      <protection hidden="1"/>
    </xf>
    <xf numFmtId="168" fontId="33" fillId="0" borderId="0" xfId="1" applyNumberFormat="1" applyFont="1" applyBorder="1" applyAlignment="1" applyProtection="1">
      <alignment horizontal="center" vertical="center"/>
      <protection hidden="1"/>
    </xf>
    <xf numFmtId="168" fontId="20" fillId="0" borderId="0" xfId="1" applyNumberFormat="1" applyFont="1" applyBorder="1" applyAlignment="1" applyProtection="1">
      <alignment horizontal="left" vertical="center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</cellXfs>
  <cellStyles count="5">
    <cellStyle name="Hiperlink" xfId="4" builtinId="8"/>
    <cellStyle name="Moeda" xfId="1" builtinId="4"/>
    <cellStyle name="Normal" xfId="0" builtinId="0"/>
    <cellStyle name="Porcentagem" xfId="2" builtinId="5"/>
    <cellStyle name="Vírgula" xfId="3" builtinId="3"/>
  </cellStyles>
  <dxfs count="20"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217099</xdr:colOff>
      <xdr:row>3</xdr:row>
      <xdr:rowOff>179912</xdr:rowOff>
    </xdr:from>
    <xdr:to>
      <xdr:col>13</xdr:col>
      <xdr:colOff>402250</xdr:colOff>
      <xdr:row>10</xdr:row>
      <xdr:rowOff>169332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099" y="761995"/>
          <a:ext cx="2513484" cy="1629837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169333</xdr:colOff>
      <xdr:row>3</xdr:row>
      <xdr:rowOff>148169</xdr:rowOff>
    </xdr:from>
    <xdr:to>
      <xdr:col>3</xdr:col>
      <xdr:colOff>839605</xdr:colOff>
      <xdr:row>6</xdr:row>
      <xdr:rowOff>42334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730252"/>
          <a:ext cx="1538105" cy="465665"/>
        </a:xfrm>
        <a:prstGeom prst="rect">
          <a:avLst/>
        </a:prstGeom>
      </xdr:spPr>
    </xdr:pic>
    <xdr:clientData/>
  </xdr:twoCellAnchor>
  <xdr:oneCellAnchor>
    <xdr:from>
      <xdr:col>5</xdr:col>
      <xdr:colOff>482190</xdr:colOff>
      <xdr:row>4</xdr:row>
      <xdr:rowOff>39186</xdr:rowOff>
    </xdr:from>
    <xdr:ext cx="3141950" cy="530658"/>
    <xdr:sp macro="" textlink="">
      <xdr:nvSpPr>
        <xdr:cNvPr id="4" name="Retângulo 3"/>
        <xdr:cNvSpPr/>
      </xdr:nvSpPr>
      <xdr:spPr>
        <a:xfrm>
          <a:off x="2874023" y="811769"/>
          <a:ext cx="314195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Cálculo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da PARCELA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15</xdr:col>
      <xdr:colOff>1193800</xdr:colOff>
      <xdr:row>30</xdr:row>
      <xdr:rowOff>16933</xdr:rowOff>
    </xdr:from>
    <xdr:to>
      <xdr:col>18</xdr:col>
      <xdr:colOff>346075</xdr:colOff>
      <xdr:row>47</xdr:row>
      <xdr:rowOff>127000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2667" y="6273800"/>
          <a:ext cx="2809875" cy="3276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101601</xdr:colOff>
      <xdr:row>59</xdr:row>
      <xdr:rowOff>160864</xdr:rowOff>
    </xdr:from>
    <xdr:to>
      <xdr:col>19</xdr:col>
      <xdr:colOff>354840</xdr:colOff>
      <xdr:row>69</xdr:row>
      <xdr:rowOff>42333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0468" y="11827931"/>
          <a:ext cx="4537372" cy="1744135"/>
        </a:xfrm>
        <a:prstGeom prst="rect">
          <a:avLst/>
        </a:prstGeom>
      </xdr:spPr>
    </xdr:pic>
    <xdr:clientData/>
  </xdr:twoCellAnchor>
  <xdr:oneCellAnchor>
    <xdr:from>
      <xdr:col>14</xdr:col>
      <xdr:colOff>318351</xdr:colOff>
      <xdr:row>57</xdr:row>
      <xdr:rowOff>9553</xdr:rowOff>
    </xdr:from>
    <xdr:ext cx="4900508" cy="530658"/>
    <xdr:sp macro="" textlink="">
      <xdr:nvSpPr>
        <xdr:cNvPr id="7" name="Retângulo 6"/>
        <xdr:cNvSpPr/>
      </xdr:nvSpPr>
      <xdr:spPr>
        <a:xfrm>
          <a:off x="9436951" y="11304086"/>
          <a:ext cx="490050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Organização:</a:t>
          </a:r>
          <a:r>
            <a:rPr lang="pt-BR" sz="2800" b="0" u="sng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TEMPO e TAREFAS</a:t>
          </a:r>
          <a:endParaRPr lang="pt-BR" sz="28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14</xdr:col>
      <xdr:colOff>321384</xdr:colOff>
      <xdr:row>54</xdr:row>
      <xdr:rowOff>153486</xdr:rowOff>
    </xdr:from>
    <xdr:ext cx="1372299" cy="593304"/>
    <xdr:sp macro="" textlink="">
      <xdr:nvSpPr>
        <xdr:cNvPr id="8" name="Retângulo 7"/>
        <xdr:cNvSpPr/>
      </xdr:nvSpPr>
      <xdr:spPr>
        <a:xfrm>
          <a:off x="9439984" y="10889219"/>
          <a:ext cx="137229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CURSO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3</xdr:row>
      <xdr:rowOff>84669</xdr:rowOff>
    </xdr:from>
    <xdr:to>
      <xdr:col>4</xdr:col>
      <xdr:colOff>1024666</xdr:colOff>
      <xdr:row>8</xdr:row>
      <xdr:rowOff>84666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709086"/>
          <a:ext cx="2252333" cy="1460498"/>
        </a:xfrm>
        <a:prstGeom prst="rect">
          <a:avLst/>
        </a:prstGeom>
      </xdr:spPr>
    </xdr:pic>
    <xdr:clientData/>
  </xdr:twoCellAnchor>
  <xdr:twoCellAnchor editAs="oneCell">
    <xdr:from>
      <xdr:col>9</xdr:col>
      <xdr:colOff>64469</xdr:colOff>
      <xdr:row>4</xdr:row>
      <xdr:rowOff>52917</xdr:rowOff>
    </xdr:from>
    <xdr:to>
      <xdr:col>12</xdr:col>
      <xdr:colOff>244702</xdr:colOff>
      <xdr:row>5</xdr:row>
      <xdr:rowOff>42333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386" y="867834"/>
          <a:ext cx="1503149" cy="455082"/>
        </a:xfrm>
        <a:prstGeom prst="rect">
          <a:avLst/>
        </a:prstGeom>
      </xdr:spPr>
    </xdr:pic>
    <xdr:clientData/>
  </xdr:twoCellAnchor>
  <xdr:oneCellAnchor>
    <xdr:from>
      <xdr:col>6</xdr:col>
      <xdr:colOff>352581</xdr:colOff>
      <xdr:row>3</xdr:row>
      <xdr:rowOff>169333</xdr:rowOff>
    </xdr:from>
    <xdr:ext cx="2923622" cy="530658"/>
    <xdr:sp macro="" textlink="">
      <xdr:nvSpPr>
        <xdr:cNvPr id="4" name="Retângulo 3"/>
        <xdr:cNvSpPr/>
      </xdr:nvSpPr>
      <xdr:spPr>
        <a:xfrm>
          <a:off x="3157164" y="677333"/>
          <a:ext cx="292362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Cálculo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dos JUROS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15</xdr:col>
      <xdr:colOff>1223434</xdr:colOff>
      <xdr:row>29</xdr:row>
      <xdr:rowOff>84666</xdr:rowOff>
    </xdr:from>
    <xdr:to>
      <xdr:col>18</xdr:col>
      <xdr:colOff>1147023</xdr:colOff>
      <xdr:row>47</xdr:row>
      <xdr:rowOff>8466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1234" y="6383866"/>
          <a:ext cx="2810722" cy="3276600"/>
        </a:xfrm>
        <a:prstGeom prst="rect">
          <a:avLst/>
        </a:prstGeom>
      </xdr:spPr>
    </xdr:pic>
    <xdr:clientData/>
  </xdr:twoCellAnchor>
  <xdr:twoCellAnchor editAs="oneCell">
    <xdr:from>
      <xdr:col>15</xdr:col>
      <xdr:colOff>626534</xdr:colOff>
      <xdr:row>59</xdr:row>
      <xdr:rowOff>8464</xdr:rowOff>
    </xdr:from>
    <xdr:to>
      <xdr:col>20</xdr:col>
      <xdr:colOff>348913</xdr:colOff>
      <xdr:row>68</xdr:row>
      <xdr:rowOff>76200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4334" y="11895664"/>
          <a:ext cx="4539912" cy="1744136"/>
        </a:xfrm>
        <a:prstGeom prst="rect">
          <a:avLst/>
        </a:prstGeom>
      </xdr:spPr>
    </xdr:pic>
    <xdr:clientData/>
  </xdr:twoCellAnchor>
  <xdr:oneCellAnchor>
    <xdr:from>
      <xdr:col>15</xdr:col>
      <xdr:colOff>318351</xdr:colOff>
      <xdr:row>56</xdr:row>
      <xdr:rowOff>9553</xdr:rowOff>
    </xdr:from>
    <xdr:ext cx="4900508" cy="530658"/>
    <xdr:sp macro="" textlink="">
      <xdr:nvSpPr>
        <xdr:cNvPr id="7" name="Retângulo 6"/>
        <xdr:cNvSpPr/>
      </xdr:nvSpPr>
      <xdr:spPr>
        <a:xfrm>
          <a:off x="9439491" y="11157613"/>
          <a:ext cx="490050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Organização:</a:t>
          </a:r>
          <a:r>
            <a:rPr lang="pt-BR" sz="2800" b="0" u="sng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TEMPO e TAREFAS</a:t>
          </a:r>
          <a:endParaRPr lang="pt-BR" sz="28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321384</xdr:colOff>
      <xdr:row>53</xdr:row>
      <xdr:rowOff>153486</xdr:rowOff>
    </xdr:from>
    <xdr:ext cx="1372299" cy="593304"/>
    <xdr:sp macro="" textlink="">
      <xdr:nvSpPr>
        <xdr:cNvPr id="8" name="Retângulo 7"/>
        <xdr:cNvSpPr/>
      </xdr:nvSpPr>
      <xdr:spPr>
        <a:xfrm>
          <a:off x="9442524" y="10752906"/>
          <a:ext cx="137229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CURSO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1500718</xdr:colOff>
      <xdr:row>3</xdr:row>
      <xdr:rowOff>38102</xdr:rowOff>
    </xdr:from>
    <xdr:to>
      <xdr:col>12</xdr:col>
      <xdr:colOff>184151</xdr:colOff>
      <xdr:row>9</xdr:row>
      <xdr:rowOff>22228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6718" y="546102"/>
          <a:ext cx="2137833" cy="1296459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169335</xdr:colOff>
      <xdr:row>3</xdr:row>
      <xdr:rowOff>110068</xdr:rowOff>
    </xdr:from>
    <xdr:to>
      <xdr:col>4</xdr:col>
      <xdr:colOff>546101</xdr:colOff>
      <xdr:row>6</xdr:row>
      <xdr:rowOff>76570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68" y="618068"/>
          <a:ext cx="1706033" cy="499902"/>
        </a:xfrm>
        <a:prstGeom prst="rect">
          <a:avLst/>
        </a:prstGeom>
      </xdr:spPr>
    </xdr:pic>
    <xdr:clientData/>
  </xdr:twoCellAnchor>
  <xdr:oneCellAnchor>
    <xdr:from>
      <xdr:col>5</xdr:col>
      <xdr:colOff>123465</xdr:colOff>
      <xdr:row>3</xdr:row>
      <xdr:rowOff>31751</xdr:rowOff>
    </xdr:from>
    <xdr:ext cx="3036537" cy="530658"/>
    <xdr:sp macro="" textlink="">
      <xdr:nvSpPr>
        <xdr:cNvPr id="4" name="Retângulo 3"/>
        <xdr:cNvSpPr/>
      </xdr:nvSpPr>
      <xdr:spPr>
        <a:xfrm>
          <a:off x="2758715" y="550334"/>
          <a:ext cx="303653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Planeje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sua DÍVIDA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15</xdr:col>
      <xdr:colOff>609601</xdr:colOff>
      <xdr:row>16</xdr:row>
      <xdr:rowOff>8466</xdr:rowOff>
    </xdr:from>
    <xdr:to>
      <xdr:col>21</xdr:col>
      <xdr:colOff>286809</xdr:colOff>
      <xdr:row>30</xdr:row>
      <xdr:rowOff>192616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8534" y="3191933"/>
          <a:ext cx="2809875" cy="3276600"/>
        </a:xfrm>
        <a:prstGeom prst="rect">
          <a:avLst/>
        </a:prstGeom>
      </xdr:spPr>
    </xdr:pic>
    <xdr:clientData/>
  </xdr:twoCellAnchor>
  <xdr:twoCellAnchor editAs="oneCell">
    <xdr:from>
      <xdr:col>15</xdr:col>
      <xdr:colOff>460584</xdr:colOff>
      <xdr:row>8</xdr:row>
      <xdr:rowOff>193646</xdr:rowOff>
    </xdr:from>
    <xdr:to>
      <xdr:col>23</xdr:col>
      <xdr:colOff>612222</xdr:colOff>
      <xdr:row>16</xdr:row>
      <xdr:rowOff>168247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9517" y="1607579"/>
          <a:ext cx="4537372" cy="1744135"/>
        </a:xfrm>
        <a:prstGeom prst="rect">
          <a:avLst/>
        </a:prstGeom>
      </xdr:spPr>
    </xdr:pic>
    <xdr:clientData/>
  </xdr:twoCellAnchor>
  <xdr:oneCellAnchor>
    <xdr:from>
      <xdr:col>15</xdr:col>
      <xdr:colOff>237067</xdr:colOff>
      <xdr:row>6</xdr:row>
      <xdr:rowOff>42334</xdr:rowOff>
    </xdr:from>
    <xdr:ext cx="4900508" cy="530658"/>
    <xdr:sp macro="" textlink="">
      <xdr:nvSpPr>
        <xdr:cNvPr id="7" name="Retângulo 6"/>
        <xdr:cNvSpPr/>
      </xdr:nvSpPr>
      <xdr:spPr>
        <a:xfrm>
          <a:off x="12446000" y="1083734"/>
          <a:ext cx="490050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Organização:</a:t>
          </a:r>
          <a:r>
            <a:rPr lang="pt-BR" sz="2800" b="0" u="sng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TEMPO e TAREFAS</a:t>
          </a:r>
          <a:endParaRPr lang="pt-BR" sz="28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299367</xdr:colOff>
      <xdr:row>3</xdr:row>
      <xdr:rowOff>76201</xdr:rowOff>
    </xdr:from>
    <xdr:ext cx="1372299" cy="593304"/>
    <xdr:sp macro="" textlink="">
      <xdr:nvSpPr>
        <xdr:cNvPr id="8" name="Retângulo 7"/>
        <xdr:cNvSpPr/>
      </xdr:nvSpPr>
      <xdr:spPr>
        <a:xfrm>
          <a:off x="12508300" y="584201"/>
          <a:ext cx="137229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CURSO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dandopassoapasso.com.b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udandopassoapasso.com.b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udandopassoapass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92"/>
  <sheetViews>
    <sheetView showGridLines="0" tabSelected="1" zoomScale="90" zoomScaleNormal="90" workbookViewId="0">
      <selection activeCell="H9" sqref="H9"/>
    </sheetView>
  </sheetViews>
  <sheetFormatPr defaultColWidth="9.140625" defaultRowHeight="15" x14ac:dyDescent="0.25"/>
  <cols>
    <col min="1" max="1" width="5.140625" style="1" customWidth="1"/>
    <col min="2" max="3" width="6.42578125" style="1" customWidth="1"/>
    <col min="4" max="4" width="15.42578125" style="1" customWidth="1"/>
    <col min="5" max="5" width="2.42578125" style="1" customWidth="1"/>
    <col min="6" max="6" width="25.7109375" style="1" customWidth="1"/>
    <col min="7" max="7" width="2.42578125" style="1" customWidth="1"/>
    <col min="8" max="8" width="25.140625" style="1" customWidth="1"/>
    <col min="9" max="9" width="2.42578125" style="1" customWidth="1"/>
    <col min="10" max="10" width="12.42578125" style="1" customWidth="1"/>
    <col min="11" max="11" width="1.85546875" style="1" customWidth="1"/>
    <col min="12" max="12" width="8.140625" style="1" customWidth="1"/>
    <col min="13" max="13" width="12.5703125" style="1" customWidth="1"/>
    <col min="14" max="15" width="6.42578125" style="1" customWidth="1"/>
    <col min="16" max="16" width="20.42578125" style="1" customWidth="1"/>
    <col min="17" max="17" width="23.7109375" style="1" customWidth="1"/>
    <col min="18" max="19" width="9.140625" style="1"/>
    <col min="20" max="20" width="11.140625" style="1" bestFit="1" customWidth="1"/>
    <col min="21" max="16384" width="9.140625" style="1"/>
  </cols>
  <sheetData>
    <row r="2" spans="2:17" ht="6" customHeight="1" x14ac:dyDescent="0.25">
      <c r="H2" s="35"/>
    </row>
    <row r="3" spans="2:17" ht="24.75" customHeight="1" thickBot="1" x14ac:dyDescent="0.3">
      <c r="C3" s="34" t="s">
        <v>17</v>
      </c>
      <c r="D3" s="33"/>
      <c r="F3" s="32" t="s">
        <v>18</v>
      </c>
      <c r="H3" s="35"/>
    </row>
    <row r="4" spans="2:17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2:17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8"/>
    </row>
    <row r="6" spans="2:17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8"/>
    </row>
    <row r="7" spans="2:17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8"/>
    </row>
    <row r="8" spans="2:17" x14ac:dyDescent="0.25">
      <c r="B8" s="5"/>
      <c r="C8" s="6"/>
      <c r="D8" s="26" t="s">
        <v>7</v>
      </c>
      <c r="E8" s="6"/>
      <c r="F8" s="6"/>
      <c r="G8" s="6"/>
      <c r="H8" s="6"/>
      <c r="I8" s="6"/>
      <c r="J8" s="6"/>
      <c r="K8" s="6"/>
      <c r="L8" s="6"/>
      <c r="M8" s="6"/>
      <c r="N8" s="8"/>
    </row>
    <row r="9" spans="2:17" ht="39" customHeight="1" x14ac:dyDescent="0.25">
      <c r="B9" s="5"/>
      <c r="C9" s="6"/>
      <c r="D9" s="47">
        <v>0.02</v>
      </c>
      <c r="E9" s="6"/>
      <c r="F9" s="25" t="s">
        <v>47</v>
      </c>
      <c r="G9" s="6"/>
      <c r="H9" s="48"/>
      <c r="I9" s="6"/>
      <c r="J9" s="6"/>
      <c r="K9" s="6"/>
      <c r="L9" s="6"/>
      <c r="M9" s="6"/>
      <c r="N9" s="8"/>
      <c r="P9" s="76" t="s">
        <v>35</v>
      </c>
      <c r="Q9" s="76" t="s">
        <v>36</v>
      </c>
    </row>
    <row r="10" spans="2:17" x14ac:dyDescent="0.25">
      <c r="B10" s="5"/>
      <c r="C10" s="6"/>
      <c r="D10" s="30" t="s">
        <v>14</v>
      </c>
      <c r="E10" s="6"/>
      <c r="F10" s="6"/>
      <c r="G10" s="6"/>
      <c r="H10" s="6"/>
      <c r="I10" s="6"/>
      <c r="J10" s="83" t="s">
        <v>11</v>
      </c>
      <c r="K10" s="6"/>
      <c r="L10" s="6"/>
      <c r="M10" s="6"/>
      <c r="N10" s="8"/>
      <c r="P10" s="77"/>
      <c r="Q10" s="77"/>
    </row>
    <row r="11" spans="2:17" x14ac:dyDescent="0.25">
      <c r="B11" s="5"/>
      <c r="C11" s="6"/>
      <c r="D11" s="6"/>
      <c r="E11" s="6"/>
      <c r="F11" s="60" t="s">
        <v>40</v>
      </c>
      <c r="G11" s="6"/>
      <c r="H11" s="28" t="s">
        <v>10</v>
      </c>
      <c r="I11" s="6"/>
      <c r="J11" s="83"/>
      <c r="K11" s="6"/>
      <c r="L11" s="6"/>
      <c r="M11" s="6"/>
      <c r="N11" s="8"/>
      <c r="P11" s="78"/>
      <c r="Q11" s="78"/>
    </row>
    <row r="12" spans="2:17" ht="7.5" customHeight="1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</row>
    <row r="13" spans="2:17" ht="18.75" x14ac:dyDescent="0.25">
      <c r="B13" s="5"/>
      <c r="C13" s="25" t="s">
        <v>21</v>
      </c>
      <c r="D13" s="49">
        <v>2</v>
      </c>
      <c r="E13" s="6"/>
      <c r="F13" s="29">
        <f>IFERROR(PMT($D$9,D13,-$H$9),"")</f>
        <v>0</v>
      </c>
      <c r="G13" s="6"/>
      <c r="H13" s="43">
        <f>IFERROR((D13*F13),"")</f>
        <v>0</v>
      </c>
      <c r="I13" s="6"/>
      <c r="J13" s="17" t="str">
        <f>IFERROR((H13/($H$9))-1,"")</f>
        <v/>
      </c>
      <c r="K13" s="6"/>
      <c r="L13" s="79">
        <f>IF(D13="","",H13-$H$9)</f>
        <v>0</v>
      </c>
      <c r="M13" s="79"/>
      <c r="N13" s="8"/>
      <c r="P13" s="56">
        <f>IF(D13="","",L13/D13)</f>
        <v>0</v>
      </c>
      <c r="Q13" s="57" t="str">
        <f>IF($H$9="","",IF(D13="","",P13/F13))</f>
        <v/>
      </c>
    </row>
    <row r="14" spans="2:17" ht="18.75" x14ac:dyDescent="0.25">
      <c r="B14" s="5"/>
      <c r="C14" s="25" t="s">
        <v>22</v>
      </c>
      <c r="D14" s="49">
        <v>3</v>
      </c>
      <c r="E14" s="6"/>
      <c r="F14" s="29">
        <f t="shared" ref="F14:F22" si="0">IFERROR(PMT($D$9,D14,-$H$9),"")</f>
        <v>0</v>
      </c>
      <c r="G14" s="6"/>
      <c r="H14" s="43">
        <f t="shared" ref="H14:H22" si="1">IFERROR((D14*F14),"")</f>
        <v>0</v>
      </c>
      <c r="I14" s="6"/>
      <c r="J14" s="17" t="str">
        <f t="shared" ref="J14:J22" si="2">IFERROR((H14/($H$9))-1,"")</f>
        <v/>
      </c>
      <c r="K14" s="6"/>
      <c r="L14" s="79">
        <f t="shared" ref="L14:L22" si="3">IF(D14="","",H14-$H$9)</f>
        <v>0</v>
      </c>
      <c r="M14" s="79"/>
      <c r="N14" s="8"/>
      <c r="P14" s="56">
        <f t="shared" ref="P14:P22" si="4">IF(D14="","",L14/D14)</f>
        <v>0</v>
      </c>
      <c r="Q14" s="57" t="str">
        <f t="shared" ref="Q14:Q22" si="5">IF($H$9="","",IF(D14="","",P14/F14))</f>
        <v/>
      </c>
    </row>
    <row r="15" spans="2:17" ht="18.75" x14ac:dyDescent="0.25">
      <c r="B15" s="5"/>
      <c r="C15" s="25" t="s">
        <v>23</v>
      </c>
      <c r="D15" s="49">
        <v>6</v>
      </c>
      <c r="E15" s="6"/>
      <c r="F15" s="29">
        <f t="shared" si="0"/>
        <v>0</v>
      </c>
      <c r="G15" s="6"/>
      <c r="H15" s="43">
        <f t="shared" si="1"/>
        <v>0</v>
      </c>
      <c r="I15" s="6"/>
      <c r="J15" s="17" t="str">
        <f t="shared" si="2"/>
        <v/>
      </c>
      <c r="K15" s="6"/>
      <c r="L15" s="79">
        <f t="shared" si="3"/>
        <v>0</v>
      </c>
      <c r="M15" s="79"/>
      <c r="N15" s="8"/>
      <c r="P15" s="56">
        <f t="shared" si="4"/>
        <v>0</v>
      </c>
      <c r="Q15" s="57" t="str">
        <f t="shared" si="5"/>
        <v/>
      </c>
    </row>
    <row r="16" spans="2:17" ht="18.75" x14ac:dyDescent="0.25">
      <c r="B16" s="5"/>
      <c r="C16" s="25" t="s">
        <v>24</v>
      </c>
      <c r="D16" s="49">
        <v>8</v>
      </c>
      <c r="E16" s="6"/>
      <c r="F16" s="29">
        <f t="shared" si="0"/>
        <v>0</v>
      </c>
      <c r="G16" s="6"/>
      <c r="H16" s="43">
        <f t="shared" si="1"/>
        <v>0</v>
      </c>
      <c r="I16" s="6"/>
      <c r="J16" s="17" t="str">
        <f t="shared" si="2"/>
        <v/>
      </c>
      <c r="K16" s="6"/>
      <c r="L16" s="79">
        <f t="shared" si="3"/>
        <v>0</v>
      </c>
      <c r="M16" s="79"/>
      <c r="N16" s="8"/>
      <c r="P16" s="56">
        <f t="shared" si="4"/>
        <v>0</v>
      </c>
      <c r="Q16" s="57" t="str">
        <f t="shared" si="5"/>
        <v/>
      </c>
    </row>
    <row r="17" spans="2:20" ht="18.75" x14ac:dyDescent="0.25">
      <c r="B17" s="5"/>
      <c r="C17" s="25" t="s">
        <v>25</v>
      </c>
      <c r="D17" s="49">
        <v>10</v>
      </c>
      <c r="E17" s="6"/>
      <c r="F17" s="29">
        <f t="shared" si="0"/>
        <v>0</v>
      </c>
      <c r="G17" s="6"/>
      <c r="H17" s="43">
        <f t="shared" si="1"/>
        <v>0</v>
      </c>
      <c r="I17" s="6"/>
      <c r="J17" s="17" t="str">
        <f t="shared" si="2"/>
        <v/>
      </c>
      <c r="K17" s="6"/>
      <c r="L17" s="79">
        <f t="shared" si="3"/>
        <v>0</v>
      </c>
      <c r="M17" s="79"/>
      <c r="N17" s="8"/>
      <c r="P17" s="56">
        <f t="shared" si="4"/>
        <v>0</v>
      </c>
      <c r="Q17" s="57" t="str">
        <f t="shared" si="5"/>
        <v/>
      </c>
    </row>
    <row r="18" spans="2:20" ht="18.75" x14ac:dyDescent="0.25">
      <c r="B18" s="5"/>
      <c r="C18" s="25" t="s">
        <v>26</v>
      </c>
      <c r="D18" s="49">
        <v>12</v>
      </c>
      <c r="E18" s="6"/>
      <c r="F18" s="29">
        <f t="shared" si="0"/>
        <v>0</v>
      </c>
      <c r="G18" s="6"/>
      <c r="H18" s="43">
        <f t="shared" si="1"/>
        <v>0</v>
      </c>
      <c r="I18" s="6"/>
      <c r="J18" s="17" t="str">
        <f t="shared" si="2"/>
        <v/>
      </c>
      <c r="K18" s="6"/>
      <c r="L18" s="79">
        <f t="shared" si="3"/>
        <v>0</v>
      </c>
      <c r="M18" s="79"/>
      <c r="N18" s="8"/>
      <c r="P18" s="56">
        <f t="shared" si="4"/>
        <v>0</v>
      </c>
      <c r="Q18" s="57" t="str">
        <f t="shared" si="5"/>
        <v/>
      </c>
    </row>
    <row r="19" spans="2:20" ht="18.75" x14ac:dyDescent="0.25">
      <c r="B19" s="5"/>
      <c r="C19" s="25" t="s">
        <v>27</v>
      </c>
      <c r="D19" s="49">
        <v>24</v>
      </c>
      <c r="E19" s="6"/>
      <c r="F19" s="29">
        <f t="shared" si="0"/>
        <v>0</v>
      </c>
      <c r="G19" s="6"/>
      <c r="H19" s="43">
        <f t="shared" si="1"/>
        <v>0</v>
      </c>
      <c r="I19" s="6"/>
      <c r="J19" s="17" t="str">
        <f t="shared" si="2"/>
        <v/>
      </c>
      <c r="K19" s="6"/>
      <c r="L19" s="79">
        <f t="shared" si="3"/>
        <v>0</v>
      </c>
      <c r="M19" s="79"/>
      <c r="N19" s="8"/>
      <c r="P19" s="56">
        <f t="shared" si="4"/>
        <v>0</v>
      </c>
      <c r="Q19" s="57" t="str">
        <f t="shared" si="5"/>
        <v/>
      </c>
    </row>
    <row r="20" spans="2:20" ht="18.75" x14ac:dyDescent="0.25">
      <c r="B20" s="5"/>
      <c r="C20" s="25" t="s">
        <v>28</v>
      </c>
      <c r="D20" s="49">
        <v>36</v>
      </c>
      <c r="E20" s="6"/>
      <c r="F20" s="29">
        <f t="shared" ref="F20" si="6">IFERROR(PMT($D$9,D20,-$H$9),"")</f>
        <v>0</v>
      </c>
      <c r="G20" s="6"/>
      <c r="H20" s="43">
        <f t="shared" ref="H20" si="7">IFERROR((D20*F20),"")</f>
        <v>0</v>
      </c>
      <c r="I20" s="6"/>
      <c r="J20" s="17" t="str">
        <f t="shared" ref="J20" si="8">IFERROR((H20/($H$9))-1,"")</f>
        <v/>
      </c>
      <c r="K20" s="6"/>
      <c r="L20" s="79">
        <f t="shared" si="3"/>
        <v>0</v>
      </c>
      <c r="M20" s="79"/>
      <c r="N20" s="8"/>
      <c r="P20" s="56">
        <f t="shared" si="4"/>
        <v>0</v>
      </c>
      <c r="Q20" s="57" t="str">
        <f t="shared" si="5"/>
        <v/>
      </c>
    </row>
    <row r="21" spans="2:20" ht="18.75" x14ac:dyDescent="0.25">
      <c r="B21" s="5"/>
      <c r="C21" s="25" t="s">
        <v>32</v>
      </c>
      <c r="D21" s="49">
        <v>48</v>
      </c>
      <c r="E21" s="6"/>
      <c r="F21" s="29">
        <f t="shared" si="0"/>
        <v>0</v>
      </c>
      <c r="G21" s="6"/>
      <c r="H21" s="43">
        <f t="shared" si="1"/>
        <v>0</v>
      </c>
      <c r="I21" s="6"/>
      <c r="J21" s="17" t="str">
        <f t="shared" si="2"/>
        <v/>
      </c>
      <c r="K21" s="6"/>
      <c r="L21" s="79">
        <f t="shared" si="3"/>
        <v>0</v>
      </c>
      <c r="M21" s="79"/>
      <c r="N21" s="8"/>
      <c r="P21" s="56">
        <f t="shared" si="4"/>
        <v>0</v>
      </c>
      <c r="Q21" s="57" t="str">
        <f t="shared" si="5"/>
        <v/>
      </c>
    </row>
    <row r="22" spans="2:20" ht="18.75" x14ac:dyDescent="0.25">
      <c r="B22" s="5"/>
      <c r="C22" s="25" t="s">
        <v>33</v>
      </c>
      <c r="D22" s="49">
        <v>60</v>
      </c>
      <c r="E22" s="6"/>
      <c r="F22" s="29">
        <f t="shared" si="0"/>
        <v>0</v>
      </c>
      <c r="G22" s="6"/>
      <c r="H22" s="43">
        <f t="shared" si="1"/>
        <v>0</v>
      </c>
      <c r="I22" s="6"/>
      <c r="J22" s="17" t="str">
        <f t="shared" si="2"/>
        <v/>
      </c>
      <c r="K22" s="6"/>
      <c r="L22" s="79">
        <f t="shared" si="3"/>
        <v>0</v>
      </c>
      <c r="M22" s="79"/>
      <c r="N22" s="8"/>
      <c r="P22" s="56">
        <f t="shared" si="4"/>
        <v>0</v>
      </c>
      <c r="Q22" s="57" t="str">
        <f t="shared" si="5"/>
        <v/>
      </c>
      <c r="S22" s="55"/>
      <c r="T22" s="54"/>
    </row>
    <row r="23" spans="2:20" x14ac:dyDescent="0.2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8"/>
    </row>
    <row r="24" spans="2:20" ht="15.75" thickBot="1" x14ac:dyDescent="0.3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2"/>
    </row>
    <row r="25" spans="2:20" x14ac:dyDescent="0.25">
      <c r="P25" s="54"/>
      <c r="Q25" s="54"/>
    </row>
    <row r="26" spans="2:20" x14ac:dyDescent="0.25">
      <c r="K26" s="82" t="s">
        <v>21</v>
      </c>
      <c r="L26" s="82"/>
    </row>
    <row r="27" spans="2:20" x14ac:dyDescent="0.25">
      <c r="B27" s="36"/>
      <c r="C27" s="42" t="s">
        <v>31</v>
      </c>
      <c r="K27" s="82"/>
      <c r="L27" s="82"/>
      <c r="P27" s="55"/>
    </row>
    <row r="28" spans="2:20" x14ac:dyDescent="0.25">
      <c r="K28" s="82"/>
      <c r="L28" s="82"/>
    </row>
    <row r="29" spans="2:20" x14ac:dyDescent="0.25">
      <c r="P29" s="54"/>
    </row>
    <row r="30" spans="2:20" x14ac:dyDescent="0.25">
      <c r="C30" s="85" t="s">
        <v>19</v>
      </c>
      <c r="D30" s="85"/>
      <c r="E30" s="39"/>
      <c r="F30" s="40" t="s">
        <v>30</v>
      </c>
      <c r="G30" s="39"/>
      <c r="H30" s="41" t="s">
        <v>20</v>
      </c>
      <c r="I30" s="39"/>
      <c r="J30" s="84" t="s">
        <v>29</v>
      </c>
      <c r="K30" s="84"/>
      <c r="L30" s="84"/>
    </row>
    <row r="32" spans="2:20" x14ac:dyDescent="0.25">
      <c r="B32" s="35" t="str">
        <f>IF(C32=0,"",IF(K26="","",1))</f>
        <v/>
      </c>
      <c r="C32" s="80">
        <f>IF(K26="","",$H$9)</f>
        <v>0</v>
      </c>
      <c r="D32" s="80"/>
      <c r="F32" s="37" t="str">
        <f>IF(H32="","",IF(C32=0,"",IF(C32="","",C32*(1+$D$9))))</f>
        <v/>
      </c>
      <c r="H32" s="38" t="str">
        <f>IF(C32=0,"",IF(K26="","",VLOOKUP(K26,$C$13:$F$22,4,FALSE)))</f>
        <v/>
      </c>
      <c r="J32" s="81" t="str">
        <f>IF(H32="","",IF(C32=0,"",IF(K26="","",F32-H32)))</f>
        <v/>
      </c>
      <c r="K32" s="81"/>
      <c r="L32" s="81"/>
    </row>
    <row r="33" spans="2:12" x14ac:dyDescent="0.25">
      <c r="B33" s="35" t="str">
        <f>IF($C$32=0,"",IF(K26="","",B32+1))</f>
        <v/>
      </c>
      <c r="C33" s="80" t="str">
        <f>IF($C$32=0,"",IF(J32&lt;1,"",J32))</f>
        <v/>
      </c>
      <c r="D33" s="80"/>
      <c r="F33" s="37" t="str">
        <f t="shared" ref="F33:F42" si="9">IF(C33="","",C33*(1+$D$9))</f>
        <v/>
      </c>
      <c r="H33" s="38" t="str">
        <f t="shared" ref="H33:H42" si="10">IF(C33="","",H32)</f>
        <v/>
      </c>
      <c r="J33" s="81" t="str">
        <f t="shared" ref="J33:J42" si="11">IF(C33="","",F33-H33)</f>
        <v/>
      </c>
      <c r="K33" s="81"/>
      <c r="L33" s="81"/>
    </row>
    <row r="34" spans="2:12" x14ac:dyDescent="0.25">
      <c r="B34" s="35" t="str">
        <f t="shared" ref="B34:B42" si="12">IF(C34="","",B33+1)</f>
        <v/>
      </c>
      <c r="C34" s="80" t="str">
        <f t="shared" ref="C34:C42" si="13">IF(J33&lt;1,"",J33)</f>
        <v/>
      </c>
      <c r="D34" s="80"/>
      <c r="F34" s="37" t="str">
        <f t="shared" si="9"/>
        <v/>
      </c>
      <c r="H34" s="38" t="str">
        <f t="shared" si="10"/>
        <v/>
      </c>
      <c r="J34" s="81" t="str">
        <f t="shared" si="11"/>
        <v/>
      </c>
      <c r="K34" s="81"/>
      <c r="L34" s="81"/>
    </row>
    <row r="35" spans="2:12" x14ac:dyDescent="0.25">
      <c r="B35" s="35" t="str">
        <f t="shared" si="12"/>
        <v/>
      </c>
      <c r="C35" s="80" t="str">
        <f t="shared" si="13"/>
        <v/>
      </c>
      <c r="D35" s="80"/>
      <c r="F35" s="37" t="str">
        <f t="shared" si="9"/>
        <v/>
      </c>
      <c r="H35" s="38" t="str">
        <f t="shared" si="10"/>
        <v/>
      </c>
      <c r="J35" s="81" t="str">
        <f t="shared" si="11"/>
        <v/>
      </c>
      <c r="K35" s="81"/>
      <c r="L35" s="81"/>
    </row>
    <row r="36" spans="2:12" x14ac:dyDescent="0.25">
      <c r="B36" s="35" t="str">
        <f t="shared" si="12"/>
        <v/>
      </c>
      <c r="C36" s="80" t="str">
        <f t="shared" si="13"/>
        <v/>
      </c>
      <c r="D36" s="80"/>
      <c r="F36" s="37" t="str">
        <f t="shared" si="9"/>
        <v/>
      </c>
      <c r="H36" s="38" t="str">
        <f t="shared" si="10"/>
        <v/>
      </c>
      <c r="J36" s="81" t="str">
        <f t="shared" si="11"/>
        <v/>
      </c>
      <c r="K36" s="81"/>
      <c r="L36" s="81"/>
    </row>
    <row r="37" spans="2:12" x14ac:dyDescent="0.25">
      <c r="B37" s="35" t="str">
        <f t="shared" si="12"/>
        <v/>
      </c>
      <c r="C37" s="80" t="str">
        <f t="shared" si="13"/>
        <v/>
      </c>
      <c r="D37" s="80"/>
      <c r="F37" s="37" t="str">
        <f t="shared" si="9"/>
        <v/>
      </c>
      <c r="H37" s="38" t="str">
        <f t="shared" si="10"/>
        <v/>
      </c>
      <c r="J37" s="81" t="str">
        <f t="shared" si="11"/>
        <v/>
      </c>
      <c r="K37" s="81"/>
      <c r="L37" s="81"/>
    </row>
    <row r="38" spans="2:12" x14ac:dyDescent="0.25">
      <c r="B38" s="35" t="str">
        <f t="shared" si="12"/>
        <v/>
      </c>
      <c r="C38" s="80" t="str">
        <f t="shared" si="13"/>
        <v/>
      </c>
      <c r="D38" s="80"/>
      <c r="F38" s="37" t="str">
        <f t="shared" si="9"/>
        <v/>
      </c>
      <c r="H38" s="38" t="str">
        <f t="shared" si="10"/>
        <v/>
      </c>
      <c r="J38" s="81" t="str">
        <f t="shared" si="11"/>
        <v/>
      </c>
      <c r="K38" s="81"/>
      <c r="L38" s="81"/>
    </row>
    <row r="39" spans="2:12" x14ac:dyDescent="0.25">
      <c r="B39" s="35" t="str">
        <f t="shared" si="12"/>
        <v/>
      </c>
      <c r="C39" s="80" t="str">
        <f t="shared" si="13"/>
        <v/>
      </c>
      <c r="D39" s="80"/>
      <c r="F39" s="37" t="str">
        <f t="shared" si="9"/>
        <v/>
      </c>
      <c r="H39" s="38" t="str">
        <f t="shared" si="10"/>
        <v/>
      </c>
      <c r="J39" s="81" t="str">
        <f t="shared" si="11"/>
        <v/>
      </c>
      <c r="K39" s="81"/>
      <c r="L39" s="81"/>
    </row>
    <row r="40" spans="2:12" x14ac:dyDescent="0.25">
      <c r="B40" s="35" t="str">
        <f t="shared" si="12"/>
        <v/>
      </c>
      <c r="C40" s="80" t="str">
        <f t="shared" si="13"/>
        <v/>
      </c>
      <c r="D40" s="80"/>
      <c r="F40" s="37" t="str">
        <f t="shared" si="9"/>
        <v/>
      </c>
      <c r="H40" s="38" t="str">
        <f t="shared" si="10"/>
        <v/>
      </c>
      <c r="J40" s="81" t="str">
        <f t="shared" si="11"/>
        <v/>
      </c>
      <c r="K40" s="81"/>
      <c r="L40" s="81"/>
    </row>
    <row r="41" spans="2:12" x14ac:dyDescent="0.25">
      <c r="B41" s="35" t="str">
        <f t="shared" si="12"/>
        <v/>
      </c>
      <c r="C41" s="80" t="str">
        <f t="shared" si="13"/>
        <v/>
      </c>
      <c r="D41" s="80"/>
      <c r="F41" s="37" t="str">
        <f t="shared" si="9"/>
        <v/>
      </c>
      <c r="H41" s="38" t="str">
        <f t="shared" si="10"/>
        <v/>
      </c>
      <c r="J41" s="81" t="str">
        <f t="shared" si="11"/>
        <v/>
      </c>
      <c r="K41" s="81"/>
      <c r="L41" s="81"/>
    </row>
    <row r="42" spans="2:12" x14ac:dyDescent="0.25">
      <c r="B42" s="35" t="str">
        <f t="shared" si="12"/>
        <v/>
      </c>
      <c r="C42" s="80" t="str">
        <f t="shared" si="13"/>
        <v/>
      </c>
      <c r="D42" s="80"/>
      <c r="F42" s="37" t="str">
        <f t="shared" si="9"/>
        <v/>
      </c>
      <c r="H42" s="38" t="str">
        <f t="shared" si="10"/>
        <v/>
      </c>
      <c r="J42" s="81" t="str">
        <f t="shared" si="11"/>
        <v/>
      </c>
      <c r="K42" s="81"/>
      <c r="L42" s="81"/>
    </row>
    <row r="43" spans="2:12" x14ac:dyDescent="0.25">
      <c r="B43" s="35" t="str">
        <f t="shared" ref="B43:B56" si="14">IF(C43="","",B42+1)</f>
        <v/>
      </c>
      <c r="C43" s="80" t="str">
        <f t="shared" ref="C43:C54" si="15">IF(J42&lt;1,"",J42)</f>
        <v/>
      </c>
      <c r="D43" s="80"/>
      <c r="F43" s="37" t="str">
        <f t="shared" ref="F43:F54" si="16">IF(C43="","",C43*(1+$D$9))</f>
        <v/>
      </c>
      <c r="H43" s="38" t="str">
        <f t="shared" ref="H43:H54" si="17">IF(C43="","",H42)</f>
        <v/>
      </c>
      <c r="J43" s="81" t="str">
        <f t="shared" ref="J43:J54" si="18">IF(C43="","",F43-H43)</f>
        <v/>
      </c>
      <c r="K43" s="81"/>
      <c r="L43" s="81"/>
    </row>
    <row r="44" spans="2:12" x14ac:dyDescent="0.25">
      <c r="B44" s="35" t="str">
        <f t="shared" si="14"/>
        <v/>
      </c>
      <c r="C44" s="80" t="str">
        <f t="shared" si="15"/>
        <v/>
      </c>
      <c r="D44" s="80"/>
      <c r="F44" s="37" t="str">
        <f t="shared" si="16"/>
        <v/>
      </c>
      <c r="H44" s="38" t="str">
        <f t="shared" si="17"/>
        <v/>
      </c>
      <c r="J44" s="81" t="str">
        <f t="shared" si="18"/>
        <v/>
      </c>
      <c r="K44" s="81"/>
      <c r="L44" s="81"/>
    </row>
    <row r="45" spans="2:12" x14ac:dyDescent="0.25">
      <c r="B45" s="35" t="str">
        <f t="shared" si="14"/>
        <v/>
      </c>
      <c r="C45" s="80" t="str">
        <f t="shared" si="15"/>
        <v/>
      </c>
      <c r="D45" s="80"/>
      <c r="F45" s="37" t="str">
        <f t="shared" si="16"/>
        <v/>
      </c>
      <c r="H45" s="38" t="str">
        <f t="shared" si="17"/>
        <v/>
      </c>
      <c r="J45" s="81" t="str">
        <f t="shared" si="18"/>
        <v/>
      </c>
      <c r="K45" s="81"/>
      <c r="L45" s="81"/>
    </row>
    <row r="46" spans="2:12" x14ac:dyDescent="0.25">
      <c r="B46" s="35" t="str">
        <f t="shared" si="14"/>
        <v/>
      </c>
      <c r="C46" s="80" t="str">
        <f t="shared" si="15"/>
        <v/>
      </c>
      <c r="D46" s="80"/>
      <c r="F46" s="37" t="str">
        <f t="shared" si="16"/>
        <v/>
      </c>
      <c r="H46" s="38" t="str">
        <f t="shared" si="17"/>
        <v/>
      </c>
      <c r="J46" s="81" t="str">
        <f t="shared" si="18"/>
        <v/>
      </c>
      <c r="K46" s="81"/>
      <c r="L46" s="81"/>
    </row>
    <row r="47" spans="2:12" x14ac:dyDescent="0.25">
      <c r="B47" s="35" t="str">
        <f t="shared" si="14"/>
        <v/>
      </c>
      <c r="C47" s="80" t="str">
        <f t="shared" si="15"/>
        <v/>
      </c>
      <c r="D47" s="80"/>
      <c r="F47" s="37" t="str">
        <f t="shared" si="16"/>
        <v/>
      </c>
      <c r="H47" s="38" t="str">
        <f t="shared" si="17"/>
        <v/>
      </c>
      <c r="J47" s="81" t="str">
        <f t="shared" si="18"/>
        <v/>
      </c>
      <c r="K47" s="81"/>
      <c r="L47" s="81"/>
    </row>
    <row r="48" spans="2:12" x14ac:dyDescent="0.25">
      <c r="B48" s="35" t="str">
        <f t="shared" si="14"/>
        <v/>
      </c>
      <c r="C48" s="80" t="str">
        <f t="shared" si="15"/>
        <v/>
      </c>
      <c r="D48" s="80"/>
      <c r="F48" s="37" t="str">
        <f t="shared" si="16"/>
        <v/>
      </c>
      <c r="H48" s="38" t="str">
        <f t="shared" si="17"/>
        <v/>
      </c>
      <c r="J48" s="81" t="str">
        <f t="shared" si="18"/>
        <v/>
      </c>
      <c r="K48" s="81"/>
      <c r="L48" s="81"/>
    </row>
    <row r="49" spans="2:20" x14ac:dyDescent="0.25">
      <c r="B49" s="35" t="str">
        <f t="shared" si="14"/>
        <v/>
      </c>
      <c r="C49" s="80" t="str">
        <f t="shared" si="15"/>
        <v/>
      </c>
      <c r="D49" s="80"/>
      <c r="F49" s="37" t="str">
        <f t="shared" si="16"/>
        <v/>
      </c>
      <c r="H49" s="38" t="str">
        <f t="shared" si="17"/>
        <v/>
      </c>
      <c r="J49" s="81" t="str">
        <f t="shared" si="18"/>
        <v/>
      </c>
      <c r="K49" s="81"/>
      <c r="L49" s="81"/>
      <c r="Q49" s="61" t="s">
        <v>37</v>
      </c>
    </row>
    <row r="50" spans="2:20" ht="15.6" customHeight="1" x14ac:dyDescent="0.25">
      <c r="B50" s="35" t="str">
        <f t="shared" si="14"/>
        <v/>
      </c>
      <c r="C50" s="80" t="str">
        <f t="shared" si="15"/>
        <v/>
      </c>
      <c r="D50" s="80"/>
      <c r="F50" s="37" t="str">
        <f t="shared" si="16"/>
        <v/>
      </c>
      <c r="H50" s="38" t="str">
        <f t="shared" si="17"/>
        <v/>
      </c>
      <c r="J50" s="81" t="str">
        <f t="shared" si="18"/>
        <v/>
      </c>
      <c r="K50" s="81"/>
      <c r="L50" s="81"/>
      <c r="Q50" s="86" t="s">
        <v>38</v>
      </c>
      <c r="R50" s="86"/>
      <c r="S50" s="86"/>
      <c r="T50" s="86"/>
    </row>
    <row r="51" spans="2:20" x14ac:dyDescent="0.25">
      <c r="B51" s="35" t="str">
        <f t="shared" si="14"/>
        <v/>
      </c>
      <c r="C51" s="80" t="str">
        <f t="shared" si="15"/>
        <v/>
      </c>
      <c r="D51" s="80"/>
      <c r="F51" s="37" t="str">
        <f t="shared" si="16"/>
        <v/>
      </c>
      <c r="H51" s="38" t="str">
        <f t="shared" si="17"/>
        <v/>
      </c>
      <c r="J51" s="81" t="str">
        <f t="shared" si="18"/>
        <v/>
      </c>
      <c r="K51" s="81"/>
      <c r="L51" s="81"/>
      <c r="Q51" s="86"/>
      <c r="R51" s="86"/>
      <c r="S51" s="86"/>
      <c r="T51" s="86"/>
    </row>
    <row r="52" spans="2:20" x14ac:dyDescent="0.25">
      <c r="B52" s="35" t="str">
        <f t="shared" si="14"/>
        <v/>
      </c>
      <c r="C52" s="80" t="str">
        <f t="shared" si="15"/>
        <v/>
      </c>
      <c r="D52" s="80"/>
      <c r="F52" s="37" t="str">
        <f t="shared" si="16"/>
        <v/>
      </c>
      <c r="H52" s="38" t="str">
        <f t="shared" si="17"/>
        <v/>
      </c>
      <c r="J52" s="81" t="str">
        <f t="shared" si="18"/>
        <v/>
      </c>
      <c r="K52" s="81"/>
      <c r="L52" s="81"/>
      <c r="Q52" s="86"/>
      <c r="R52" s="86"/>
      <c r="S52" s="86"/>
      <c r="T52" s="86"/>
    </row>
    <row r="53" spans="2:20" x14ac:dyDescent="0.25">
      <c r="B53" s="35" t="str">
        <f t="shared" si="14"/>
        <v/>
      </c>
      <c r="C53" s="80" t="str">
        <f t="shared" si="15"/>
        <v/>
      </c>
      <c r="D53" s="80"/>
      <c r="F53" s="37" t="str">
        <f t="shared" si="16"/>
        <v/>
      </c>
      <c r="H53" s="38" t="str">
        <f t="shared" si="17"/>
        <v/>
      </c>
      <c r="J53" s="81" t="str">
        <f t="shared" si="18"/>
        <v/>
      </c>
      <c r="K53" s="81"/>
      <c r="L53" s="81"/>
    </row>
    <row r="54" spans="2:20" x14ac:dyDescent="0.25">
      <c r="B54" s="35" t="str">
        <f t="shared" si="14"/>
        <v/>
      </c>
      <c r="C54" s="80" t="str">
        <f t="shared" si="15"/>
        <v/>
      </c>
      <c r="D54" s="80"/>
      <c r="F54" s="37" t="str">
        <f t="shared" si="16"/>
        <v/>
      </c>
      <c r="H54" s="38" t="str">
        <f t="shared" si="17"/>
        <v/>
      </c>
      <c r="J54" s="81" t="str">
        <f t="shared" si="18"/>
        <v/>
      </c>
      <c r="K54" s="81"/>
      <c r="L54" s="81"/>
      <c r="R54" s="59" t="s">
        <v>41</v>
      </c>
    </row>
    <row r="55" spans="2:20" x14ac:dyDescent="0.25">
      <c r="B55" s="35" t="str">
        <f t="shared" si="14"/>
        <v/>
      </c>
      <c r="C55" s="80" t="str">
        <f>IF(J54&lt;1,"",J54)</f>
        <v/>
      </c>
      <c r="D55" s="80"/>
      <c r="F55" s="37" t="str">
        <f>IF(C55="","",C55*(1+$D$9))</f>
        <v/>
      </c>
      <c r="H55" s="38" t="str">
        <f>IF(C55="","",H54)</f>
        <v/>
      </c>
      <c r="J55" s="81" t="str">
        <f>IF(C55="","",F55-H55)</f>
        <v/>
      </c>
      <c r="K55" s="81"/>
      <c r="L55" s="81"/>
      <c r="R55" s="62" t="s">
        <v>39</v>
      </c>
    </row>
    <row r="56" spans="2:20" x14ac:dyDescent="0.25">
      <c r="B56" s="35" t="str">
        <f t="shared" si="14"/>
        <v/>
      </c>
      <c r="C56" s="80" t="str">
        <f>IF(J55&lt;1,"",J55)</f>
        <v/>
      </c>
      <c r="D56" s="80"/>
      <c r="F56" s="37" t="str">
        <f>IF(C56="","",C56*(1+$D$9))</f>
        <v/>
      </c>
      <c r="H56" s="38" t="str">
        <f>IF(C56="","",H55)</f>
        <v/>
      </c>
      <c r="J56" s="81" t="str">
        <f>IF(C56="","",F56-H56)</f>
        <v/>
      </c>
      <c r="K56" s="81"/>
      <c r="L56" s="81"/>
    </row>
    <row r="57" spans="2:20" x14ac:dyDescent="0.25">
      <c r="B57" s="35" t="str">
        <f t="shared" ref="B57:B71" si="19">IF(C57="","",B56+1)</f>
        <v/>
      </c>
      <c r="C57" s="80" t="str">
        <f t="shared" ref="C57:C67" si="20">IF(J56&lt;1,"",J56)</f>
        <v/>
      </c>
      <c r="D57" s="80"/>
      <c r="F57" s="37" t="str">
        <f t="shared" ref="F57:F67" si="21">IF(C57="","",C57*(1+$D$9))</f>
        <v/>
      </c>
      <c r="H57" s="38" t="str">
        <f t="shared" ref="H57:H67" si="22">IF(C57="","",H56)</f>
        <v/>
      </c>
      <c r="J57" s="81" t="str">
        <f t="shared" ref="J57:J67" si="23">IF(C57="","",F57-H57)</f>
        <v/>
      </c>
      <c r="K57" s="81"/>
      <c r="L57" s="81"/>
    </row>
    <row r="58" spans="2:20" x14ac:dyDescent="0.25">
      <c r="B58" s="35" t="str">
        <f t="shared" si="19"/>
        <v/>
      </c>
      <c r="C58" s="80" t="str">
        <f t="shared" si="20"/>
        <v/>
      </c>
      <c r="D58" s="80"/>
      <c r="F58" s="37" t="str">
        <f t="shared" si="21"/>
        <v/>
      </c>
      <c r="H58" s="38" t="str">
        <f t="shared" si="22"/>
        <v/>
      </c>
      <c r="J58" s="81" t="str">
        <f t="shared" si="23"/>
        <v/>
      </c>
      <c r="K58" s="81"/>
      <c r="L58" s="81"/>
    </row>
    <row r="59" spans="2:20" x14ac:dyDescent="0.25">
      <c r="B59" s="35" t="str">
        <f t="shared" si="19"/>
        <v/>
      </c>
      <c r="C59" s="80" t="str">
        <f t="shared" si="20"/>
        <v/>
      </c>
      <c r="D59" s="80"/>
      <c r="F59" s="37" t="str">
        <f t="shared" si="21"/>
        <v/>
      </c>
      <c r="H59" s="38" t="str">
        <f t="shared" si="22"/>
        <v/>
      </c>
      <c r="J59" s="81" t="str">
        <f t="shared" si="23"/>
        <v/>
      </c>
      <c r="K59" s="81"/>
      <c r="L59" s="81"/>
    </row>
    <row r="60" spans="2:20" x14ac:dyDescent="0.25">
      <c r="B60" s="35" t="str">
        <f t="shared" si="19"/>
        <v/>
      </c>
      <c r="C60" s="80" t="str">
        <f t="shared" si="20"/>
        <v/>
      </c>
      <c r="D60" s="80"/>
      <c r="F60" s="37" t="str">
        <f t="shared" si="21"/>
        <v/>
      </c>
      <c r="H60" s="38" t="str">
        <f t="shared" si="22"/>
        <v/>
      </c>
      <c r="J60" s="81" t="str">
        <f t="shared" si="23"/>
        <v/>
      </c>
      <c r="K60" s="81"/>
      <c r="L60" s="81"/>
    </row>
    <row r="61" spans="2:20" x14ac:dyDescent="0.25">
      <c r="B61" s="35" t="str">
        <f t="shared" si="19"/>
        <v/>
      </c>
      <c r="C61" s="80" t="str">
        <f t="shared" si="20"/>
        <v/>
      </c>
      <c r="D61" s="80"/>
      <c r="F61" s="37" t="str">
        <f t="shared" si="21"/>
        <v/>
      </c>
      <c r="H61" s="38" t="str">
        <f t="shared" si="22"/>
        <v/>
      </c>
      <c r="J61" s="81" t="str">
        <f t="shared" si="23"/>
        <v/>
      </c>
      <c r="K61" s="81"/>
      <c r="L61" s="81"/>
    </row>
    <row r="62" spans="2:20" x14ac:dyDescent="0.25">
      <c r="B62" s="35" t="str">
        <f t="shared" si="19"/>
        <v/>
      </c>
      <c r="C62" s="80" t="str">
        <f t="shared" si="20"/>
        <v/>
      </c>
      <c r="D62" s="80"/>
      <c r="F62" s="37" t="str">
        <f t="shared" si="21"/>
        <v/>
      </c>
      <c r="H62" s="38" t="str">
        <f t="shared" si="22"/>
        <v/>
      </c>
      <c r="J62" s="81" t="str">
        <f t="shared" si="23"/>
        <v/>
      </c>
      <c r="K62" s="81"/>
      <c r="L62" s="81"/>
    </row>
    <row r="63" spans="2:20" x14ac:dyDescent="0.25">
      <c r="B63" s="35" t="str">
        <f t="shared" si="19"/>
        <v/>
      </c>
      <c r="C63" s="80" t="str">
        <f t="shared" si="20"/>
        <v/>
      </c>
      <c r="D63" s="80"/>
      <c r="F63" s="37" t="str">
        <f t="shared" si="21"/>
        <v/>
      </c>
      <c r="H63" s="38" t="str">
        <f t="shared" si="22"/>
        <v/>
      </c>
      <c r="J63" s="81" t="str">
        <f t="shared" si="23"/>
        <v/>
      </c>
      <c r="K63" s="81"/>
      <c r="L63" s="81"/>
    </row>
    <row r="64" spans="2:20" x14ac:dyDescent="0.25">
      <c r="B64" s="35" t="str">
        <f t="shared" si="19"/>
        <v/>
      </c>
      <c r="C64" s="80" t="str">
        <f t="shared" si="20"/>
        <v/>
      </c>
      <c r="D64" s="80"/>
      <c r="F64" s="37" t="str">
        <f t="shared" si="21"/>
        <v/>
      </c>
      <c r="H64" s="38" t="str">
        <f t="shared" si="22"/>
        <v/>
      </c>
      <c r="J64" s="81" t="str">
        <f t="shared" si="23"/>
        <v/>
      </c>
      <c r="K64" s="81"/>
      <c r="L64" s="81"/>
    </row>
    <row r="65" spans="2:12" x14ac:dyDescent="0.25">
      <c r="B65" s="35" t="str">
        <f t="shared" si="19"/>
        <v/>
      </c>
      <c r="C65" s="80" t="str">
        <f t="shared" si="20"/>
        <v/>
      </c>
      <c r="D65" s="80"/>
      <c r="F65" s="37" t="str">
        <f t="shared" si="21"/>
        <v/>
      </c>
      <c r="H65" s="38" t="str">
        <f t="shared" si="22"/>
        <v/>
      </c>
      <c r="J65" s="81" t="str">
        <f t="shared" si="23"/>
        <v/>
      </c>
      <c r="K65" s="81"/>
      <c r="L65" s="81"/>
    </row>
    <row r="66" spans="2:12" x14ac:dyDescent="0.25">
      <c r="B66" s="35" t="str">
        <f t="shared" si="19"/>
        <v/>
      </c>
      <c r="C66" s="80" t="str">
        <f t="shared" si="20"/>
        <v/>
      </c>
      <c r="D66" s="80"/>
      <c r="F66" s="37" t="str">
        <f t="shared" si="21"/>
        <v/>
      </c>
      <c r="H66" s="38" t="str">
        <f t="shared" si="22"/>
        <v/>
      </c>
      <c r="J66" s="81" t="str">
        <f t="shared" si="23"/>
        <v/>
      </c>
      <c r="K66" s="81"/>
      <c r="L66" s="81"/>
    </row>
    <row r="67" spans="2:12" x14ac:dyDescent="0.25">
      <c r="B67" s="35" t="str">
        <f t="shared" si="19"/>
        <v/>
      </c>
      <c r="C67" s="80" t="str">
        <f t="shared" si="20"/>
        <v/>
      </c>
      <c r="D67" s="80"/>
      <c r="F67" s="37" t="str">
        <f t="shared" si="21"/>
        <v/>
      </c>
      <c r="H67" s="38" t="str">
        <f t="shared" si="22"/>
        <v/>
      </c>
      <c r="J67" s="81" t="str">
        <f t="shared" si="23"/>
        <v/>
      </c>
      <c r="K67" s="81"/>
      <c r="L67" s="81"/>
    </row>
    <row r="68" spans="2:12" x14ac:dyDescent="0.25">
      <c r="B68" s="35" t="str">
        <f t="shared" si="19"/>
        <v/>
      </c>
      <c r="C68" s="80" t="str">
        <f t="shared" ref="C68:C69" si="24">IF(J67&lt;1,"",J67)</f>
        <v/>
      </c>
      <c r="D68" s="80"/>
      <c r="F68" s="37" t="str">
        <f t="shared" ref="F68:F69" si="25">IF(C68="","",C68*(1+$D$9))</f>
        <v/>
      </c>
      <c r="H68" s="38" t="str">
        <f t="shared" ref="H68:H69" si="26">IF(C68="","",H67)</f>
        <v/>
      </c>
      <c r="J68" s="81" t="str">
        <f t="shared" ref="J68:J69" si="27">IF(C68="","",F68-H68)</f>
        <v/>
      </c>
      <c r="K68" s="81"/>
      <c r="L68" s="81"/>
    </row>
    <row r="69" spans="2:12" x14ac:dyDescent="0.25">
      <c r="B69" s="35" t="str">
        <f t="shared" si="19"/>
        <v/>
      </c>
      <c r="C69" s="80" t="str">
        <f t="shared" si="24"/>
        <v/>
      </c>
      <c r="D69" s="80"/>
      <c r="F69" s="37" t="str">
        <f t="shared" si="25"/>
        <v/>
      </c>
      <c r="H69" s="38" t="str">
        <f t="shared" si="26"/>
        <v/>
      </c>
      <c r="J69" s="81" t="str">
        <f t="shared" si="27"/>
        <v/>
      </c>
      <c r="K69" s="81"/>
      <c r="L69" s="81"/>
    </row>
    <row r="70" spans="2:12" x14ac:dyDescent="0.25">
      <c r="B70" s="35" t="str">
        <f t="shared" ref="B70" si="28">IF(C70="","",B69+1)</f>
        <v/>
      </c>
      <c r="C70" s="80" t="str">
        <f t="shared" ref="C70" si="29">IF(J69&lt;1,"",J69)</f>
        <v/>
      </c>
      <c r="D70" s="80"/>
      <c r="F70" s="37" t="str">
        <f t="shared" ref="F70" si="30">IF(C70="","",C70*(1+$D$9))</f>
        <v/>
      </c>
      <c r="H70" s="38" t="str">
        <f t="shared" ref="H70" si="31">IF(C70="","",H69)</f>
        <v/>
      </c>
      <c r="J70" s="81" t="str">
        <f t="shared" ref="J70" si="32">IF(C70="","",F70-H70)</f>
        <v/>
      </c>
      <c r="K70" s="81"/>
      <c r="L70" s="81"/>
    </row>
    <row r="71" spans="2:12" x14ac:dyDescent="0.25">
      <c r="B71" s="35" t="str">
        <f t="shared" si="19"/>
        <v/>
      </c>
      <c r="C71" s="80" t="str">
        <f t="shared" ref="C71:C72" si="33">IF(J70&lt;1,"",J70)</f>
        <v/>
      </c>
      <c r="D71" s="80"/>
      <c r="F71" s="37" t="str">
        <f t="shared" ref="F71:F72" si="34">IF(C71="","",C71*(1+$D$9))</f>
        <v/>
      </c>
      <c r="H71" s="38" t="str">
        <f t="shared" ref="H71:H72" si="35">IF(C71="","",H70)</f>
        <v/>
      </c>
      <c r="J71" s="81" t="str">
        <f t="shared" ref="J71:J72" si="36">IF(C71="","",F71-H71)</f>
        <v/>
      </c>
      <c r="K71" s="81"/>
      <c r="L71" s="81"/>
    </row>
    <row r="72" spans="2:12" x14ac:dyDescent="0.25">
      <c r="B72" s="35" t="str">
        <f t="shared" ref="B72" si="37">IF(C72="","",B71+1)</f>
        <v/>
      </c>
      <c r="C72" s="80" t="str">
        <f t="shared" si="33"/>
        <v/>
      </c>
      <c r="D72" s="80"/>
      <c r="F72" s="37" t="str">
        <f t="shared" si="34"/>
        <v/>
      </c>
      <c r="H72" s="38" t="str">
        <f t="shared" si="35"/>
        <v/>
      </c>
      <c r="J72" s="81" t="str">
        <f t="shared" si="36"/>
        <v/>
      </c>
      <c r="K72" s="81"/>
      <c r="L72" s="81"/>
    </row>
    <row r="73" spans="2:12" x14ac:dyDescent="0.25">
      <c r="B73" s="35" t="str">
        <f t="shared" ref="B73:B83" si="38">IF(C73="","",B72+1)</f>
        <v/>
      </c>
      <c r="C73" s="80" t="str">
        <f t="shared" ref="C73:C83" si="39">IF(J72&lt;1,"",J72)</f>
        <v/>
      </c>
      <c r="D73" s="80"/>
      <c r="F73" s="37" t="str">
        <f t="shared" ref="F73:F83" si="40">IF(C73="","",C73*(1+$D$9))</f>
        <v/>
      </c>
      <c r="H73" s="38" t="str">
        <f t="shared" ref="H73:H83" si="41">IF(C73="","",H72)</f>
        <v/>
      </c>
      <c r="J73" s="81" t="str">
        <f t="shared" ref="J73:J83" si="42">IF(C73="","",F73-H73)</f>
        <v/>
      </c>
      <c r="K73" s="81"/>
      <c r="L73" s="81"/>
    </row>
    <row r="74" spans="2:12" x14ac:dyDescent="0.25">
      <c r="B74" s="35" t="str">
        <f t="shared" si="38"/>
        <v/>
      </c>
      <c r="C74" s="80" t="str">
        <f t="shared" si="39"/>
        <v/>
      </c>
      <c r="D74" s="80"/>
      <c r="F74" s="37" t="str">
        <f t="shared" si="40"/>
        <v/>
      </c>
      <c r="H74" s="38" t="str">
        <f t="shared" si="41"/>
        <v/>
      </c>
      <c r="J74" s="81" t="str">
        <f t="shared" si="42"/>
        <v/>
      </c>
      <c r="K74" s="81"/>
      <c r="L74" s="81"/>
    </row>
    <row r="75" spans="2:12" x14ac:dyDescent="0.25">
      <c r="B75" s="35" t="str">
        <f t="shared" si="38"/>
        <v/>
      </c>
      <c r="C75" s="80" t="str">
        <f t="shared" si="39"/>
        <v/>
      </c>
      <c r="D75" s="80"/>
      <c r="F75" s="37" t="str">
        <f t="shared" si="40"/>
        <v/>
      </c>
      <c r="H75" s="38" t="str">
        <f t="shared" si="41"/>
        <v/>
      </c>
      <c r="J75" s="81" t="str">
        <f t="shared" si="42"/>
        <v/>
      </c>
      <c r="K75" s="81"/>
      <c r="L75" s="81"/>
    </row>
    <row r="76" spans="2:12" x14ac:dyDescent="0.25">
      <c r="B76" s="35" t="str">
        <f t="shared" si="38"/>
        <v/>
      </c>
      <c r="C76" s="80" t="str">
        <f t="shared" si="39"/>
        <v/>
      </c>
      <c r="D76" s="80"/>
      <c r="F76" s="37" t="str">
        <f t="shared" si="40"/>
        <v/>
      </c>
      <c r="H76" s="38" t="str">
        <f t="shared" si="41"/>
        <v/>
      </c>
      <c r="J76" s="81" t="str">
        <f t="shared" si="42"/>
        <v/>
      </c>
      <c r="K76" s="81"/>
      <c r="L76" s="81"/>
    </row>
    <row r="77" spans="2:12" x14ac:dyDescent="0.25">
      <c r="B77" s="35" t="str">
        <f t="shared" si="38"/>
        <v/>
      </c>
      <c r="C77" s="80" t="str">
        <f t="shared" si="39"/>
        <v/>
      </c>
      <c r="D77" s="80"/>
      <c r="F77" s="37" t="str">
        <f t="shared" si="40"/>
        <v/>
      </c>
      <c r="H77" s="38" t="str">
        <f t="shared" si="41"/>
        <v/>
      </c>
      <c r="J77" s="81" t="str">
        <f t="shared" si="42"/>
        <v/>
      </c>
      <c r="K77" s="81"/>
      <c r="L77" s="81"/>
    </row>
    <row r="78" spans="2:12" x14ac:dyDescent="0.25">
      <c r="B78" s="35" t="str">
        <f t="shared" si="38"/>
        <v/>
      </c>
      <c r="C78" s="80" t="str">
        <f t="shared" si="39"/>
        <v/>
      </c>
      <c r="D78" s="80"/>
      <c r="F78" s="37" t="str">
        <f t="shared" si="40"/>
        <v/>
      </c>
      <c r="H78" s="38" t="str">
        <f t="shared" si="41"/>
        <v/>
      </c>
      <c r="J78" s="81" t="str">
        <f t="shared" si="42"/>
        <v/>
      </c>
      <c r="K78" s="81"/>
      <c r="L78" s="81"/>
    </row>
    <row r="79" spans="2:12" x14ac:dyDescent="0.25">
      <c r="B79" s="35" t="str">
        <f t="shared" si="38"/>
        <v/>
      </c>
      <c r="C79" s="80" t="str">
        <f t="shared" si="39"/>
        <v/>
      </c>
      <c r="D79" s="80"/>
      <c r="F79" s="37" t="str">
        <f t="shared" si="40"/>
        <v/>
      </c>
      <c r="H79" s="38" t="str">
        <f t="shared" si="41"/>
        <v/>
      </c>
      <c r="J79" s="81" t="str">
        <f t="shared" si="42"/>
        <v/>
      </c>
      <c r="K79" s="81"/>
      <c r="L79" s="81"/>
    </row>
    <row r="80" spans="2:12" x14ac:dyDescent="0.25">
      <c r="B80" s="35" t="str">
        <f t="shared" si="38"/>
        <v/>
      </c>
      <c r="C80" s="80" t="str">
        <f t="shared" si="39"/>
        <v/>
      </c>
      <c r="D80" s="80"/>
      <c r="F80" s="37" t="str">
        <f t="shared" si="40"/>
        <v/>
      </c>
      <c r="H80" s="38" t="str">
        <f t="shared" si="41"/>
        <v/>
      </c>
      <c r="J80" s="81" t="str">
        <f t="shared" si="42"/>
        <v/>
      </c>
      <c r="K80" s="81"/>
      <c r="L80" s="81"/>
    </row>
    <row r="81" spans="2:12" x14ac:dyDescent="0.25">
      <c r="B81" s="35" t="str">
        <f t="shared" si="38"/>
        <v/>
      </c>
      <c r="C81" s="80" t="str">
        <f t="shared" si="39"/>
        <v/>
      </c>
      <c r="D81" s="80"/>
      <c r="F81" s="37" t="str">
        <f t="shared" si="40"/>
        <v/>
      </c>
      <c r="H81" s="38" t="str">
        <f t="shared" si="41"/>
        <v/>
      </c>
      <c r="J81" s="81" t="str">
        <f t="shared" si="42"/>
        <v/>
      </c>
      <c r="K81" s="81"/>
      <c r="L81" s="81"/>
    </row>
    <row r="82" spans="2:12" x14ac:dyDescent="0.25">
      <c r="B82" s="35" t="str">
        <f t="shared" si="38"/>
        <v/>
      </c>
      <c r="C82" s="80" t="str">
        <f t="shared" si="39"/>
        <v/>
      </c>
      <c r="D82" s="80"/>
      <c r="F82" s="37" t="str">
        <f t="shared" si="40"/>
        <v/>
      </c>
      <c r="H82" s="38" t="str">
        <f t="shared" si="41"/>
        <v/>
      </c>
      <c r="J82" s="81" t="str">
        <f t="shared" si="42"/>
        <v/>
      </c>
      <c r="K82" s="81"/>
      <c r="L82" s="81"/>
    </row>
    <row r="83" spans="2:12" x14ac:dyDescent="0.25">
      <c r="B83" s="35" t="str">
        <f t="shared" si="38"/>
        <v/>
      </c>
      <c r="C83" s="80" t="str">
        <f t="shared" si="39"/>
        <v/>
      </c>
      <c r="D83" s="80"/>
      <c r="F83" s="37" t="str">
        <f t="shared" si="40"/>
        <v/>
      </c>
      <c r="H83" s="38" t="str">
        <f t="shared" si="41"/>
        <v/>
      </c>
      <c r="J83" s="81" t="str">
        <f t="shared" si="42"/>
        <v/>
      </c>
      <c r="K83" s="81"/>
      <c r="L83" s="81"/>
    </row>
    <row r="84" spans="2:12" x14ac:dyDescent="0.25">
      <c r="B84" s="35" t="str">
        <f t="shared" ref="B84:B92" si="43">IF(C84="","",B83+1)</f>
        <v/>
      </c>
      <c r="C84" s="80" t="str">
        <f t="shared" ref="C84:C92" si="44">IF(J83&lt;1,"",J83)</f>
        <v/>
      </c>
      <c r="D84" s="80"/>
      <c r="F84" s="37" t="str">
        <f t="shared" ref="F84:F92" si="45">IF(C84="","",C84*(1+$D$9))</f>
        <v/>
      </c>
      <c r="H84" s="38" t="str">
        <f t="shared" ref="H84:H92" si="46">IF(C84="","",H83)</f>
        <v/>
      </c>
      <c r="J84" s="81" t="str">
        <f t="shared" ref="J84:J92" si="47">IF(C84="","",F84-H84)</f>
        <v/>
      </c>
      <c r="K84" s="81"/>
      <c r="L84" s="81"/>
    </row>
    <row r="85" spans="2:12" x14ac:dyDescent="0.25">
      <c r="B85" s="35" t="str">
        <f t="shared" si="43"/>
        <v/>
      </c>
      <c r="C85" s="80" t="str">
        <f t="shared" si="44"/>
        <v/>
      </c>
      <c r="D85" s="80"/>
      <c r="F85" s="37" t="str">
        <f t="shared" si="45"/>
        <v/>
      </c>
      <c r="H85" s="38" t="str">
        <f t="shared" si="46"/>
        <v/>
      </c>
      <c r="J85" s="81" t="str">
        <f t="shared" si="47"/>
        <v/>
      </c>
      <c r="K85" s="81"/>
      <c r="L85" s="81"/>
    </row>
    <row r="86" spans="2:12" x14ac:dyDescent="0.25">
      <c r="B86" s="35" t="str">
        <f t="shared" si="43"/>
        <v/>
      </c>
      <c r="C86" s="80" t="str">
        <f t="shared" si="44"/>
        <v/>
      </c>
      <c r="D86" s="80"/>
      <c r="F86" s="37" t="str">
        <f t="shared" si="45"/>
        <v/>
      </c>
      <c r="H86" s="38" t="str">
        <f t="shared" si="46"/>
        <v/>
      </c>
      <c r="J86" s="81" t="str">
        <f t="shared" si="47"/>
        <v/>
      </c>
      <c r="K86" s="81"/>
      <c r="L86" s="81"/>
    </row>
    <row r="87" spans="2:12" x14ac:dyDescent="0.25">
      <c r="B87" s="35" t="str">
        <f t="shared" si="43"/>
        <v/>
      </c>
      <c r="C87" s="80" t="str">
        <f t="shared" si="44"/>
        <v/>
      </c>
      <c r="D87" s="80"/>
      <c r="F87" s="37" t="str">
        <f t="shared" si="45"/>
        <v/>
      </c>
      <c r="H87" s="38" t="str">
        <f t="shared" si="46"/>
        <v/>
      </c>
      <c r="J87" s="81" t="str">
        <f t="shared" si="47"/>
        <v/>
      </c>
      <c r="K87" s="81"/>
      <c r="L87" s="81"/>
    </row>
    <row r="88" spans="2:12" x14ac:dyDescent="0.25">
      <c r="B88" s="35" t="str">
        <f t="shared" si="43"/>
        <v/>
      </c>
      <c r="C88" s="80" t="str">
        <f t="shared" si="44"/>
        <v/>
      </c>
      <c r="D88" s="80"/>
      <c r="F88" s="37" t="str">
        <f t="shared" si="45"/>
        <v/>
      </c>
      <c r="H88" s="38" t="str">
        <f t="shared" si="46"/>
        <v/>
      </c>
      <c r="J88" s="81" t="str">
        <f t="shared" si="47"/>
        <v/>
      </c>
      <c r="K88" s="81"/>
      <c r="L88" s="81"/>
    </row>
    <row r="89" spans="2:12" x14ac:dyDescent="0.25">
      <c r="B89" s="35" t="str">
        <f t="shared" si="43"/>
        <v/>
      </c>
      <c r="C89" s="80" t="str">
        <f t="shared" si="44"/>
        <v/>
      </c>
      <c r="D89" s="80"/>
      <c r="F89" s="37" t="str">
        <f t="shared" si="45"/>
        <v/>
      </c>
      <c r="H89" s="38" t="str">
        <f t="shared" si="46"/>
        <v/>
      </c>
      <c r="J89" s="81" t="str">
        <f t="shared" si="47"/>
        <v/>
      </c>
      <c r="K89" s="81"/>
      <c r="L89" s="81"/>
    </row>
    <row r="90" spans="2:12" x14ac:dyDescent="0.25">
      <c r="B90" s="35" t="str">
        <f t="shared" si="43"/>
        <v/>
      </c>
      <c r="C90" s="80" t="str">
        <f t="shared" si="44"/>
        <v/>
      </c>
      <c r="D90" s="80"/>
      <c r="F90" s="37" t="str">
        <f t="shared" si="45"/>
        <v/>
      </c>
      <c r="H90" s="38" t="str">
        <f t="shared" si="46"/>
        <v/>
      </c>
      <c r="J90" s="81" t="str">
        <f t="shared" si="47"/>
        <v/>
      </c>
      <c r="K90" s="81"/>
      <c r="L90" s="81"/>
    </row>
    <row r="91" spans="2:12" x14ac:dyDescent="0.25">
      <c r="B91" s="35" t="str">
        <f t="shared" si="43"/>
        <v/>
      </c>
      <c r="C91" s="80" t="str">
        <f t="shared" si="44"/>
        <v/>
      </c>
      <c r="D91" s="80"/>
      <c r="F91" s="37" t="str">
        <f t="shared" si="45"/>
        <v/>
      </c>
      <c r="H91" s="38" t="str">
        <f t="shared" si="46"/>
        <v/>
      </c>
      <c r="J91" s="81" t="str">
        <f t="shared" si="47"/>
        <v/>
      </c>
      <c r="K91" s="81"/>
      <c r="L91" s="81"/>
    </row>
    <row r="92" spans="2:12" x14ac:dyDescent="0.25">
      <c r="B92" s="35" t="str">
        <f t="shared" si="43"/>
        <v/>
      </c>
      <c r="C92" s="80" t="str">
        <f t="shared" si="44"/>
        <v/>
      </c>
      <c r="D92" s="80"/>
      <c r="F92" s="37" t="str">
        <f t="shared" si="45"/>
        <v/>
      </c>
      <c r="H92" s="38" t="str">
        <f t="shared" si="46"/>
        <v/>
      </c>
      <c r="J92" s="81" t="str">
        <f t="shared" si="47"/>
        <v/>
      </c>
      <c r="K92" s="81"/>
      <c r="L92" s="81"/>
    </row>
  </sheetData>
  <sheetProtection algorithmName="SHA-512" hashValue="3f1qFGYRPhDw3M5ESeFkRJhDGa5oL3+ofVqBe1w5v1oLwtXofUZhU1HCL1qtSw64HXbsbQf7kPA1Vh8HUbJXGg==" saltValue="wus8BXo6ieoyhtkrEUt9sg==" spinCount="100000" sheet="1" objects="1" scenarios="1" selectLockedCells="1"/>
  <mergeCells count="139">
    <mergeCell ref="Q50:T52"/>
    <mergeCell ref="C90:D90"/>
    <mergeCell ref="J90:L90"/>
    <mergeCell ref="C91:D91"/>
    <mergeCell ref="J91:L91"/>
    <mergeCell ref="C92:D92"/>
    <mergeCell ref="J92:L92"/>
    <mergeCell ref="C87:D87"/>
    <mergeCell ref="J87:L87"/>
    <mergeCell ref="C88:D88"/>
    <mergeCell ref="J88:L88"/>
    <mergeCell ref="C89:D89"/>
    <mergeCell ref="J89:L89"/>
    <mergeCell ref="C84:D84"/>
    <mergeCell ref="J84:L84"/>
    <mergeCell ref="C85:D85"/>
    <mergeCell ref="J85:L85"/>
    <mergeCell ref="C86:D86"/>
    <mergeCell ref="J86:L86"/>
    <mergeCell ref="C81:D81"/>
    <mergeCell ref="J81:L81"/>
    <mergeCell ref="C82:D82"/>
    <mergeCell ref="J82:L82"/>
    <mergeCell ref="C83:D83"/>
    <mergeCell ref="J83:L83"/>
    <mergeCell ref="C78:D78"/>
    <mergeCell ref="J78:L78"/>
    <mergeCell ref="C79:D79"/>
    <mergeCell ref="J79:L79"/>
    <mergeCell ref="C80:D80"/>
    <mergeCell ref="J80:L80"/>
    <mergeCell ref="C75:D75"/>
    <mergeCell ref="J75:L75"/>
    <mergeCell ref="C76:D76"/>
    <mergeCell ref="J76:L76"/>
    <mergeCell ref="C77:D77"/>
    <mergeCell ref="J77:L77"/>
    <mergeCell ref="C72:D72"/>
    <mergeCell ref="J72:L72"/>
    <mergeCell ref="C73:D73"/>
    <mergeCell ref="J73:L73"/>
    <mergeCell ref="C74:D74"/>
    <mergeCell ref="J74:L74"/>
    <mergeCell ref="K26:L28"/>
    <mergeCell ref="J10:J11"/>
    <mergeCell ref="J30:L30"/>
    <mergeCell ref="J32:L32"/>
    <mergeCell ref="J33:L33"/>
    <mergeCell ref="J36:L36"/>
    <mergeCell ref="J37:L37"/>
    <mergeCell ref="J38:L38"/>
    <mergeCell ref="J39:L39"/>
    <mergeCell ref="J34:L34"/>
    <mergeCell ref="J40:L40"/>
    <mergeCell ref="J41:L41"/>
    <mergeCell ref="J42:L42"/>
    <mergeCell ref="C30:D30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J35:L35"/>
    <mergeCell ref="C43:D43"/>
    <mergeCell ref="J43:L43"/>
    <mergeCell ref="C44:D44"/>
    <mergeCell ref="J44:L44"/>
    <mergeCell ref="C45:D45"/>
    <mergeCell ref="J45:L45"/>
    <mergeCell ref="C46:D46"/>
    <mergeCell ref="J46:L46"/>
    <mergeCell ref="C47:D47"/>
    <mergeCell ref="J47:L47"/>
    <mergeCell ref="C48:D48"/>
    <mergeCell ref="J48:L48"/>
    <mergeCell ref="J50:L50"/>
    <mergeCell ref="C51:D51"/>
    <mergeCell ref="J51:L51"/>
    <mergeCell ref="J57:L57"/>
    <mergeCell ref="C52:D52"/>
    <mergeCell ref="J52:L52"/>
    <mergeCell ref="C53:D53"/>
    <mergeCell ref="J53:L53"/>
    <mergeCell ref="C54:D54"/>
    <mergeCell ref="J54:L54"/>
    <mergeCell ref="C71:D71"/>
    <mergeCell ref="J71:L71"/>
    <mergeCell ref="C67:D67"/>
    <mergeCell ref="J67:L67"/>
    <mergeCell ref="C68:D68"/>
    <mergeCell ref="J68:L68"/>
    <mergeCell ref="C70:D70"/>
    <mergeCell ref="J70:L70"/>
    <mergeCell ref="L20:M20"/>
    <mergeCell ref="L21:M21"/>
    <mergeCell ref="L22:M22"/>
    <mergeCell ref="C64:D64"/>
    <mergeCell ref="J64:L64"/>
    <mergeCell ref="C58:D58"/>
    <mergeCell ref="J58:L58"/>
    <mergeCell ref="C59:D59"/>
    <mergeCell ref="J59:L59"/>
    <mergeCell ref="C60:D60"/>
    <mergeCell ref="J60:L60"/>
    <mergeCell ref="C55:D55"/>
    <mergeCell ref="J55:L55"/>
    <mergeCell ref="C56:D56"/>
    <mergeCell ref="J56:L56"/>
    <mergeCell ref="C57:D57"/>
    <mergeCell ref="P9:P11"/>
    <mergeCell ref="Q9:Q11"/>
    <mergeCell ref="L13:M13"/>
    <mergeCell ref="L14:M14"/>
    <mergeCell ref="L15:M15"/>
    <mergeCell ref="L16:M16"/>
    <mergeCell ref="L17:M17"/>
    <mergeCell ref="C69:D69"/>
    <mergeCell ref="J69:L69"/>
    <mergeCell ref="L19:M19"/>
    <mergeCell ref="L18:M18"/>
    <mergeCell ref="C65:D65"/>
    <mergeCell ref="J65:L65"/>
    <mergeCell ref="C66:D66"/>
    <mergeCell ref="J66:L66"/>
    <mergeCell ref="C61:D61"/>
    <mergeCell ref="J61:L61"/>
    <mergeCell ref="C62:D62"/>
    <mergeCell ref="J62:L62"/>
    <mergeCell ref="C63:D63"/>
    <mergeCell ref="J63:L63"/>
    <mergeCell ref="C49:D49"/>
    <mergeCell ref="J49:L49"/>
    <mergeCell ref="C50:D50"/>
  </mergeCells>
  <conditionalFormatting sqref="D9">
    <cfRule type="cellIs" dxfId="19" priority="4" stopIfTrue="1" operator="lessThan">
      <formula>0</formula>
    </cfRule>
    <cfRule type="cellIs" dxfId="18" priority="5" stopIfTrue="1" operator="greaterThan">
      <formula>0</formula>
    </cfRule>
  </conditionalFormatting>
  <conditionalFormatting sqref="J13:J18 J21:J22">
    <cfRule type="cellIs" dxfId="17" priority="3" stopIfTrue="1" operator="greaterThan">
      <formula>0</formula>
    </cfRule>
  </conditionalFormatting>
  <conditionalFormatting sqref="J20">
    <cfRule type="cellIs" dxfId="16" priority="2" stopIfTrue="1" operator="greaterThan">
      <formula>0</formula>
    </cfRule>
  </conditionalFormatting>
  <conditionalFormatting sqref="J19">
    <cfRule type="cellIs" dxfId="15" priority="1" stopIfTrue="1" operator="greaterThan">
      <formula>0</formula>
    </cfRule>
  </conditionalFormatting>
  <dataValidations count="1">
    <dataValidation type="list" allowBlank="1" showInputMessage="1" showErrorMessage="1" sqref="K26:L28">
      <formula1>$C$13:$C$22</formula1>
    </dataValidation>
  </dataValidations>
  <hyperlinks>
    <hyperlink ref="Q50" r:id="rId1"/>
  </hyperlinks>
  <pageMargins left="0.51181102362204722" right="0.51181102362204722" top="1.1811023622047245" bottom="0.78740157480314965" header="0.31496062992125984" footer="0.31496062992125984"/>
  <pageSetup paperSize="9" orientation="landscape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90"/>
  <sheetViews>
    <sheetView showGridLines="0" topLeftCell="C1" zoomScale="90" zoomScaleNormal="90" workbookViewId="0">
      <selection activeCell="I7" sqref="I7"/>
    </sheetView>
  </sheetViews>
  <sheetFormatPr defaultColWidth="9.140625" defaultRowHeight="15" x14ac:dyDescent="0.25"/>
  <cols>
    <col min="1" max="3" width="5.140625" style="1" customWidth="1"/>
    <col min="4" max="4" width="9" style="1" customWidth="1"/>
    <col min="5" max="5" width="15.42578125" style="1" customWidth="1"/>
    <col min="6" max="6" width="2.42578125" style="1" customWidth="1"/>
    <col min="7" max="7" width="25.7109375" style="1" customWidth="1"/>
    <col min="8" max="8" width="2.42578125" style="1" customWidth="1"/>
    <col min="9" max="9" width="25.85546875" style="1" customWidth="1"/>
    <col min="10" max="10" width="2.42578125" style="1" customWidth="1"/>
    <col min="11" max="11" width="12.42578125" style="1" customWidth="1"/>
    <col min="12" max="12" width="5.140625" style="1" customWidth="1"/>
    <col min="13" max="13" width="5.42578125" style="1" customWidth="1"/>
    <col min="14" max="14" width="9.140625" style="1"/>
    <col min="15" max="15" width="20" style="1" customWidth="1"/>
    <col min="16" max="16" width="23.7109375" style="1" customWidth="1"/>
    <col min="17" max="18" width="9.140625" style="1"/>
    <col min="19" max="19" width="19" style="1" customWidth="1"/>
    <col min="20" max="24" width="9.140625" style="1"/>
    <col min="25" max="25" width="9.140625" style="1" hidden="1" customWidth="1"/>
    <col min="26" max="26" width="0" style="1" hidden="1" customWidth="1"/>
    <col min="27" max="28" width="9.140625" style="1"/>
    <col min="29" max="29" width="18.5703125" style="1" bestFit="1" customWidth="1"/>
    <col min="30" max="16384" width="9.140625" style="1"/>
  </cols>
  <sheetData>
    <row r="1" spans="2:29" ht="6" customHeight="1" x14ac:dyDescent="0.25"/>
    <row r="2" spans="2:29" ht="16.899999999999999" customHeight="1" x14ac:dyDescent="0.25">
      <c r="O2" s="35" t="s">
        <v>42</v>
      </c>
      <c r="AC2" s="35" t="s">
        <v>42</v>
      </c>
    </row>
    <row r="3" spans="2:29" ht="24.75" customHeight="1" thickBot="1" x14ac:dyDescent="0.3">
      <c r="C3" s="34" t="s">
        <v>17</v>
      </c>
      <c r="D3" s="33"/>
      <c r="G3" s="32" t="s">
        <v>34</v>
      </c>
      <c r="I3" s="35"/>
      <c r="O3" s="65" t="s">
        <v>43</v>
      </c>
      <c r="AC3" s="65" t="s">
        <v>43</v>
      </c>
    </row>
    <row r="4" spans="2:29" ht="18.75" x14ac:dyDescent="0.25">
      <c r="B4" s="2"/>
      <c r="C4" s="3"/>
      <c r="D4" s="3"/>
      <c r="E4" s="3"/>
      <c r="F4" s="3"/>
      <c r="G4" s="3"/>
      <c r="H4" s="3"/>
      <c r="I4" s="23"/>
      <c r="J4" s="3"/>
      <c r="K4" s="3"/>
      <c r="L4" s="3"/>
      <c r="M4" s="4"/>
      <c r="O4" s="64" t="str">
        <f>IF(M4="","",$I$7/M4-0.00000005)</f>
        <v/>
      </c>
      <c r="AC4" s="64" t="str">
        <f t="shared" ref="AC4" si="0">IF(AA4="","",$I$7/AA4-0.00000005)</f>
        <v/>
      </c>
    </row>
    <row r="5" spans="2:29" ht="36.75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8"/>
    </row>
    <row r="6" spans="2:29" ht="13.5" customHeight="1" x14ac:dyDescent="0.25">
      <c r="B6" s="5"/>
      <c r="C6" s="6"/>
      <c r="D6" s="6"/>
      <c r="E6" s="6"/>
      <c r="F6" s="6"/>
      <c r="J6" s="6"/>
      <c r="K6" s="6"/>
      <c r="L6" s="6"/>
      <c r="M6" s="8"/>
    </row>
    <row r="7" spans="2:29" ht="30.75" customHeight="1" x14ac:dyDescent="0.25">
      <c r="B7" s="5"/>
      <c r="C7" s="6"/>
      <c r="D7" s="6"/>
      <c r="E7" s="6"/>
      <c r="F7" s="6"/>
      <c r="G7" s="25" t="s">
        <v>8</v>
      </c>
      <c r="H7" s="6"/>
      <c r="I7" s="67"/>
      <c r="J7" s="6"/>
      <c r="K7" s="6"/>
      <c r="L7" s="6"/>
      <c r="M7" s="8"/>
      <c r="O7" s="76" t="s">
        <v>35</v>
      </c>
      <c r="P7" s="76" t="s">
        <v>36</v>
      </c>
    </row>
    <row r="8" spans="2:29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O8" s="77"/>
      <c r="P8" s="77"/>
    </row>
    <row r="9" spans="2:29" ht="19.5" customHeight="1" x14ac:dyDescent="0.25">
      <c r="B9" s="5"/>
      <c r="C9" s="6"/>
      <c r="D9" s="6"/>
      <c r="E9" s="6"/>
      <c r="F9" s="6"/>
      <c r="G9" s="26" t="s">
        <v>15</v>
      </c>
      <c r="H9" s="6"/>
      <c r="I9" s="26" t="s">
        <v>16</v>
      </c>
      <c r="J9" s="6"/>
      <c r="K9" s="26" t="s">
        <v>7</v>
      </c>
      <c r="L9" s="6"/>
      <c r="M9" s="8"/>
      <c r="O9" s="78"/>
      <c r="P9" s="78"/>
    </row>
    <row r="10" spans="2:29" ht="9.75" customHeight="1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</row>
    <row r="11" spans="2:29" ht="18.75" x14ac:dyDescent="0.25">
      <c r="B11" s="5"/>
      <c r="C11" s="25" t="s">
        <v>21</v>
      </c>
      <c r="D11" s="17" t="str">
        <f>IF(I11="","",IFERROR(E11/$I$7-1,""))</f>
        <v/>
      </c>
      <c r="E11" s="27">
        <f>IF(G11="","",(G11*I11))</f>
        <v>-9.9999999999999995E-8</v>
      </c>
      <c r="F11" s="6"/>
      <c r="G11" s="49">
        <v>2</v>
      </c>
      <c r="H11" s="6"/>
      <c r="I11" s="64">
        <f t="shared" ref="I11:I14" si="1">IF(G11="","",$I$7/G11-0.00000005)</f>
        <v>-4.9999999999999998E-8</v>
      </c>
      <c r="J11" s="6"/>
      <c r="K11" s="66" t="str">
        <f>IF(OR(G11="",I11=""),"",IF($I$7="","",IF(Z11=0,0,IFERROR(RATE(G11,I11,-$I$7),"NÃO ACEITE"))))</f>
        <v/>
      </c>
      <c r="L11" s="6"/>
      <c r="M11" s="8"/>
      <c r="O11" s="56">
        <f t="shared" ref="O11:O20" si="2">IF(G11="","",Y11/G11)</f>
        <v>-4.9999999999999998E-8</v>
      </c>
      <c r="P11" s="57">
        <f>IF(G11=0,"",O11/I11)</f>
        <v>1</v>
      </c>
      <c r="Y11" s="63">
        <f t="shared" ref="Y11:Y20" si="3">E11-$I$7</f>
        <v>-9.9999999999999995E-8</v>
      </c>
      <c r="Z11" s="74">
        <f>ROUND(P11,2)</f>
        <v>1</v>
      </c>
    </row>
    <row r="12" spans="2:29" ht="18.75" x14ac:dyDescent="0.25">
      <c r="B12" s="5"/>
      <c r="C12" s="25" t="s">
        <v>22</v>
      </c>
      <c r="D12" s="69" t="str">
        <f t="shared" ref="D12:D20" si="4">IF(I12="","",IFERROR(E12/$I$7-1,""))</f>
        <v/>
      </c>
      <c r="E12" s="27">
        <f t="shared" ref="E12:E20" si="5">IF(G12="","",(G12*I12))</f>
        <v>-1.4999999999999999E-7</v>
      </c>
      <c r="F12" s="6"/>
      <c r="G12" s="49">
        <v>3</v>
      </c>
      <c r="H12" s="6"/>
      <c r="I12" s="64">
        <f t="shared" si="1"/>
        <v>-4.9999999999999998E-8</v>
      </c>
      <c r="J12" s="6"/>
      <c r="K12" s="66" t="str">
        <f t="shared" ref="K12:K20" si="6">IF(OR(G12="",I12=""),"",IF($I$7="","",IF(Z12=0,0,IFERROR(RATE(G12,I12,-$I$7),"NÃO ACEITE"))))</f>
        <v/>
      </c>
      <c r="L12" s="6"/>
      <c r="M12" s="8"/>
      <c r="O12" s="56">
        <f t="shared" si="2"/>
        <v>-4.9999999999999998E-8</v>
      </c>
      <c r="P12" s="57">
        <f t="shared" ref="P12:P20" si="7">IF(G12=0,"",O12/I12)</f>
        <v>1</v>
      </c>
      <c r="Y12" s="63">
        <f t="shared" si="3"/>
        <v>-1.4999999999999999E-7</v>
      </c>
      <c r="Z12" s="74">
        <f t="shared" ref="Z12:Z20" si="8">ROUND(P12,2)</f>
        <v>1</v>
      </c>
    </row>
    <row r="13" spans="2:29" ht="18.75" x14ac:dyDescent="0.25">
      <c r="B13" s="5"/>
      <c r="C13" s="25" t="s">
        <v>23</v>
      </c>
      <c r="D13" s="69" t="str">
        <f t="shared" si="4"/>
        <v/>
      </c>
      <c r="E13" s="27">
        <f t="shared" si="5"/>
        <v>-2.9999999999999999E-7</v>
      </c>
      <c r="F13" s="6"/>
      <c r="G13" s="49">
        <v>6</v>
      </c>
      <c r="H13" s="6"/>
      <c r="I13" s="64">
        <f t="shared" si="1"/>
        <v>-4.9999999999999998E-8</v>
      </c>
      <c r="J13" s="6"/>
      <c r="K13" s="66" t="str">
        <f t="shared" si="6"/>
        <v/>
      </c>
      <c r="L13" s="6"/>
      <c r="M13" s="8"/>
      <c r="O13" s="56">
        <f t="shared" si="2"/>
        <v>-4.9999999999999998E-8</v>
      </c>
      <c r="P13" s="57">
        <f t="shared" si="7"/>
        <v>1</v>
      </c>
      <c r="Y13" s="63">
        <f t="shared" si="3"/>
        <v>-2.9999999999999999E-7</v>
      </c>
      <c r="Z13" s="74">
        <f t="shared" si="8"/>
        <v>1</v>
      </c>
    </row>
    <row r="14" spans="2:29" ht="18.75" x14ac:dyDescent="0.25">
      <c r="B14" s="5"/>
      <c r="C14" s="25" t="s">
        <v>24</v>
      </c>
      <c r="D14" s="69" t="str">
        <f t="shared" si="4"/>
        <v/>
      </c>
      <c r="E14" s="27">
        <f t="shared" si="5"/>
        <v>-3.9999999999999998E-7</v>
      </c>
      <c r="F14" s="6"/>
      <c r="G14" s="49">
        <v>8</v>
      </c>
      <c r="H14" s="6"/>
      <c r="I14" s="64">
        <f t="shared" si="1"/>
        <v>-4.9999999999999998E-8</v>
      </c>
      <c r="J14" s="6"/>
      <c r="K14" s="66" t="str">
        <f t="shared" si="6"/>
        <v/>
      </c>
      <c r="L14" s="6"/>
      <c r="M14" s="8"/>
      <c r="O14" s="56">
        <f t="shared" si="2"/>
        <v>-4.9999999999999998E-8</v>
      </c>
      <c r="P14" s="57">
        <f t="shared" si="7"/>
        <v>1</v>
      </c>
      <c r="Y14" s="63">
        <f t="shared" si="3"/>
        <v>-3.9999999999999998E-7</v>
      </c>
      <c r="Z14" s="74">
        <f t="shared" si="8"/>
        <v>1</v>
      </c>
    </row>
    <row r="15" spans="2:29" ht="18.75" x14ac:dyDescent="0.25">
      <c r="B15" s="5"/>
      <c r="C15" s="25" t="s">
        <v>25</v>
      </c>
      <c r="D15" s="69" t="str">
        <f t="shared" si="4"/>
        <v/>
      </c>
      <c r="E15" s="27">
        <f t="shared" si="5"/>
        <v>-4.9999999999999998E-7</v>
      </c>
      <c r="F15" s="6"/>
      <c r="G15" s="49">
        <v>10</v>
      </c>
      <c r="H15" s="6"/>
      <c r="I15" s="64">
        <f t="shared" ref="I15:I20" si="9">IF(G15="","",$I$7/G15-0.00000005)</f>
        <v>-4.9999999999999998E-8</v>
      </c>
      <c r="J15" s="6"/>
      <c r="K15" s="66" t="str">
        <f t="shared" si="6"/>
        <v/>
      </c>
      <c r="L15" s="6"/>
      <c r="M15" s="8"/>
      <c r="O15" s="56">
        <f t="shared" si="2"/>
        <v>-4.9999999999999998E-8</v>
      </c>
      <c r="P15" s="57">
        <f t="shared" si="7"/>
        <v>1</v>
      </c>
      <c r="Y15" s="63">
        <f t="shared" si="3"/>
        <v>-4.9999999999999998E-7</v>
      </c>
      <c r="Z15" s="74">
        <f t="shared" si="8"/>
        <v>1</v>
      </c>
    </row>
    <row r="16" spans="2:29" ht="18.75" x14ac:dyDescent="0.25">
      <c r="B16" s="5"/>
      <c r="C16" s="25" t="s">
        <v>26</v>
      </c>
      <c r="D16" s="69" t="str">
        <f t="shared" si="4"/>
        <v/>
      </c>
      <c r="E16" s="27">
        <f t="shared" si="5"/>
        <v>-5.9999999999999997E-7</v>
      </c>
      <c r="F16" s="6"/>
      <c r="G16" s="49">
        <v>12</v>
      </c>
      <c r="H16" s="6"/>
      <c r="I16" s="64">
        <f t="shared" si="9"/>
        <v>-4.9999999999999998E-8</v>
      </c>
      <c r="J16" s="6"/>
      <c r="K16" s="66" t="str">
        <f t="shared" si="6"/>
        <v/>
      </c>
      <c r="L16" s="6"/>
      <c r="M16" s="8"/>
      <c r="O16" s="56">
        <f t="shared" si="2"/>
        <v>-4.9999999999999998E-8</v>
      </c>
      <c r="P16" s="57">
        <f t="shared" si="7"/>
        <v>1</v>
      </c>
      <c r="Y16" s="63">
        <f t="shared" si="3"/>
        <v>-5.9999999999999997E-7</v>
      </c>
      <c r="Z16" s="74">
        <f t="shared" si="8"/>
        <v>1</v>
      </c>
    </row>
    <row r="17" spans="2:26" ht="18.75" x14ac:dyDescent="0.25">
      <c r="B17" s="5"/>
      <c r="C17" s="25" t="s">
        <v>27</v>
      </c>
      <c r="D17" s="69" t="str">
        <f t="shared" si="4"/>
        <v/>
      </c>
      <c r="E17" s="27">
        <f t="shared" si="5"/>
        <v>-1.1999999999999999E-6</v>
      </c>
      <c r="F17" s="6"/>
      <c r="G17" s="49">
        <v>24</v>
      </c>
      <c r="H17" s="6"/>
      <c r="I17" s="64">
        <f t="shared" si="9"/>
        <v>-4.9999999999999998E-8</v>
      </c>
      <c r="J17" s="6"/>
      <c r="K17" s="66" t="str">
        <f t="shared" si="6"/>
        <v/>
      </c>
      <c r="L17" s="6"/>
      <c r="M17" s="8"/>
      <c r="O17" s="56">
        <f t="shared" si="2"/>
        <v>-4.9999999999999998E-8</v>
      </c>
      <c r="P17" s="57">
        <f t="shared" si="7"/>
        <v>1</v>
      </c>
      <c r="Y17" s="63">
        <f t="shared" si="3"/>
        <v>-1.1999999999999999E-6</v>
      </c>
      <c r="Z17" s="74">
        <f t="shared" si="8"/>
        <v>1</v>
      </c>
    </row>
    <row r="18" spans="2:26" ht="18.75" x14ac:dyDescent="0.25">
      <c r="B18" s="5"/>
      <c r="C18" s="25" t="s">
        <v>28</v>
      </c>
      <c r="D18" s="69" t="str">
        <f t="shared" si="4"/>
        <v/>
      </c>
      <c r="E18" s="27">
        <f t="shared" si="5"/>
        <v>-1.7999999999999999E-6</v>
      </c>
      <c r="F18" s="6"/>
      <c r="G18" s="49">
        <v>36</v>
      </c>
      <c r="H18" s="6"/>
      <c r="I18" s="64">
        <f t="shared" si="9"/>
        <v>-4.9999999999999998E-8</v>
      </c>
      <c r="J18" s="6"/>
      <c r="K18" s="66" t="str">
        <f t="shared" si="6"/>
        <v/>
      </c>
      <c r="L18" s="6"/>
      <c r="M18" s="8"/>
      <c r="O18" s="56">
        <f t="shared" si="2"/>
        <v>-4.9999999999999998E-8</v>
      </c>
      <c r="P18" s="57">
        <f t="shared" si="7"/>
        <v>1</v>
      </c>
      <c r="Y18" s="63">
        <f t="shared" si="3"/>
        <v>-1.7999999999999999E-6</v>
      </c>
      <c r="Z18" s="74">
        <f t="shared" si="8"/>
        <v>1</v>
      </c>
    </row>
    <row r="19" spans="2:26" ht="18.75" x14ac:dyDescent="0.25">
      <c r="B19" s="5"/>
      <c r="C19" s="25" t="s">
        <v>32</v>
      </c>
      <c r="D19" s="69" t="str">
        <f t="shared" si="4"/>
        <v/>
      </c>
      <c r="E19" s="27">
        <f t="shared" si="5"/>
        <v>-2.3999999999999999E-6</v>
      </c>
      <c r="F19" s="6"/>
      <c r="G19" s="49">
        <v>48</v>
      </c>
      <c r="H19" s="6"/>
      <c r="I19" s="64">
        <f t="shared" si="9"/>
        <v>-4.9999999999999998E-8</v>
      </c>
      <c r="J19" s="6"/>
      <c r="K19" s="66" t="str">
        <f t="shared" si="6"/>
        <v/>
      </c>
      <c r="L19" s="6"/>
      <c r="M19" s="8"/>
      <c r="O19" s="56">
        <f t="shared" si="2"/>
        <v>-4.9999999999999998E-8</v>
      </c>
      <c r="P19" s="57">
        <f t="shared" si="7"/>
        <v>1</v>
      </c>
      <c r="Y19" s="63">
        <f t="shared" si="3"/>
        <v>-2.3999999999999999E-6</v>
      </c>
      <c r="Z19" s="74">
        <f t="shared" si="8"/>
        <v>1</v>
      </c>
    </row>
    <row r="20" spans="2:26" ht="18.75" x14ac:dyDescent="0.25">
      <c r="B20" s="5"/>
      <c r="C20" s="25" t="s">
        <v>33</v>
      </c>
      <c r="D20" s="69" t="str">
        <f t="shared" si="4"/>
        <v/>
      </c>
      <c r="E20" s="27">
        <f t="shared" si="5"/>
        <v>-3.0000000000000001E-6</v>
      </c>
      <c r="F20" s="6"/>
      <c r="G20" s="49">
        <v>60</v>
      </c>
      <c r="H20" s="6"/>
      <c r="I20" s="64">
        <f t="shared" si="9"/>
        <v>-4.9999999999999998E-8</v>
      </c>
      <c r="J20" s="6"/>
      <c r="K20" s="66" t="str">
        <f t="shared" si="6"/>
        <v/>
      </c>
      <c r="L20" s="6"/>
      <c r="M20" s="8"/>
      <c r="O20" s="56">
        <f t="shared" si="2"/>
        <v>-5.0000000000000004E-8</v>
      </c>
      <c r="P20" s="57">
        <f t="shared" si="7"/>
        <v>1.0000000000000002</v>
      </c>
      <c r="Y20" s="63">
        <f t="shared" si="3"/>
        <v>-3.0000000000000001E-6</v>
      </c>
      <c r="Z20" s="74">
        <f t="shared" si="8"/>
        <v>1</v>
      </c>
    </row>
    <row r="21" spans="2:26" x14ac:dyDescent="0.2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</row>
    <row r="22" spans="2:26" ht="9" customHeight="1" thickBot="1" x14ac:dyDescent="0.3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2"/>
    </row>
    <row r="24" spans="2:26" x14ac:dyDescent="0.25">
      <c r="J24" s="82" t="s">
        <v>21</v>
      </c>
      <c r="K24" s="82"/>
      <c r="L24" s="88" t="str">
        <f>VLOOKUP(J24,$C$11:$K$20,9,FALSE)</f>
        <v/>
      </c>
      <c r="M24" s="89"/>
    </row>
    <row r="25" spans="2:26" x14ac:dyDescent="0.25">
      <c r="C25" s="44" t="s">
        <v>31</v>
      </c>
      <c r="J25" s="82"/>
      <c r="K25" s="82"/>
    </row>
    <row r="26" spans="2:26" x14ac:dyDescent="0.25">
      <c r="J26" s="82"/>
      <c r="K26" s="82"/>
    </row>
    <row r="28" spans="2:26" x14ac:dyDescent="0.25">
      <c r="D28" s="85" t="s">
        <v>19</v>
      </c>
      <c r="E28" s="85"/>
      <c r="F28" s="39"/>
      <c r="G28" s="40" t="s">
        <v>30</v>
      </c>
      <c r="H28" s="39"/>
      <c r="I28" s="41" t="s">
        <v>20</v>
      </c>
      <c r="J28" s="39"/>
      <c r="K28" s="84" t="s">
        <v>29</v>
      </c>
      <c r="L28" s="84"/>
      <c r="M28" s="84"/>
    </row>
    <row r="30" spans="2:26" x14ac:dyDescent="0.25">
      <c r="B30" s="35"/>
      <c r="C30" s="35" t="str">
        <f>IF(J24="","",IF(I7="","",1))</f>
        <v/>
      </c>
      <c r="D30" s="80" t="str">
        <f>IF(J24="","",IF(I7="","",I7))</f>
        <v/>
      </c>
      <c r="E30" s="80"/>
      <c r="G30" s="37" t="str">
        <f>IF(I30="","",IF(D30="","",D30*(1+$L$24)))</f>
        <v/>
      </c>
      <c r="I30" s="38" t="str">
        <f>IF(J24="","",IF(I7="","",VLOOKUP(J24,$C$11:$K$20,7,FALSE)))</f>
        <v/>
      </c>
      <c r="K30" s="81" t="str">
        <f>IF(I30="","",IF(D30="","",G30-I30))</f>
        <v/>
      </c>
      <c r="L30" s="81"/>
      <c r="M30" s="81"/>
    </row>
    <row r="31" spans="2:26" x14ac:dyDescent="0.25">
      <c r="C31" s="35" t="str">
        <f t="shared" ref="C31:C37" si="10">IF(D31="","",C30+1)</f>
        <v/>
      </c>
      <c r="D31" s="80" t="str">
        <f t="shared" ref="D31:D37" si="11">IF(K30&lt;1,"",K30)</f>
        <v/>
      </c>
      <c r="E31" s="80"/>
      <c r="G31" s="37" t="str">
        <f t="shared" ref="G31:G61" si="12">IF(D31="","",D31*(1+$L$24))</f>
        <v/>
      </c>
      <c r="I31" s="38" t="str">
        <f t="shared" ref="I31:I37" si="13">IF(D31="","",I30)</f>
        <v/>
      </c>
      <c r="K31" s="81" t="str">
        <f t="shared" ref="K31:K37" si="14">IF(D31="","",G31-I31)</f>
        <v/>
      </c>
      <c r="L31" s="81"/>
      <c r="M31" s="81"/>
    </row>
    <row r="32" spans="2:26" x14ac:dyDescent="0.25">
      <c r="C32" s="35" t="str">
        <f t="shared" si="10"/>
        <v/>
      </c>
      <c r="D32" s="80" t="str">
        <f t="shared" si="11"/>
        <v/>
      </c>
      <c r="E32" s="80"/>
      <c r="G32" s="37" t="str">
        <f t="shared" si="12"/>
        <v/>
      </c>
      <c r="I32" s="38" t="str">
        <f t="shared" si="13"/>
        <v/>
      </c>
      <c r="K32" s="81" t="str">
        <f t="shared" si="14"/>
        <v/>
      </c>
      <c r="L32" s="81"/>
      <c r="M32" s="81"/>
    </row>
    <row r="33" spans="3:17" x14ac:dyDescent="0.25">
      <c r="C33" s="35" t="str">
        <f t="shared" si="10"/>
        <v/>
      </c>
      <c r="D33" s="80" t="str">
        <f t="shared" si="11"/>
        <v/>
      </c>
      <c r="E33" s="80"/>
      <c r="G33" s="37" t="str">
        <f t="shared" si="12"/>
        <v/>
      </c>
      <c r="I33" s="38" t="str">
        <f t="shared" si="13"/>
        <v/>
      </c>
      <c r="K33" s="81" t="str">
        <f t="shared" si="14"/>
        <v/>
      </c>
      <c r="L33" s="81"/>
      <c r="M33" s="81"/>
    </row>
    <row r="34" spans="3:17" x14ac:dyDescent="0.25">
      <c r="C34" s="35" t="str">
        <f t="shared" si="10"/>
        <v/>
      </c>
      <c r="D34" s="80" t="str">
        <f t="shared" si="11"/>
        <v/>
      </c>
      <c r="E34" s="80"/>
      <c r="G34" s="37" t="str">
        <f t="shared" si="12"/>
        <v/>
      </c>
      <c r="I34" s="38" t="str">
        <f t="shared" si="13"/>
        <v/>
      </c>
      <c r="K34" s="81" t="str">
        <f t="shared" si="14"/>
        <v/>
      </c>
      <c r="L34" s="81"/>
      <c r="M34" s="81"/>
    </row>
    <row r="35" spans="3:17" x14ac:dyDescent="0.25">
      <c r="C35" s="35" t="str">
        <f t="shared" si="10"/>
        <v/>
      </c>
      <c r="D35" s="80" t="str">
        <f t="shared" si="11"/>
        <v/>
      </c>
      <c r="E35" s="80"/>
      <c r="G35" s="37" t="str">
        <f t="shared" si="12"/>
        <v/>
      </c>
      <c r="I35" s="38" t="str">
        <f t="shared" si="13"/>
        <v/>
      </c>
      <c r="K35" s="81" t="str">
        <f t="shared" si="14"/>
        <v/>
      </c>
      <c r="L35" s="81"/>
      <c r="M35" s="81"/>
    </row>
    <row r="36" spans="3:17" x14ac:dyDescent="0.25">
      <c r="C36" s="35" t="str">
        <f t="shared" si="10"/>
        <v/>
      </c>
      <c r="D36" s="80" t="str">
        <f t="shared" si="11"/>
        <v/>
      </c>
      <c r="E36" s="80"/>
      <c r="G36" s="37" t="str">
        <f t="shared" si="12"/>
        <v/>
      </c>
      <c r="I36" s="38" t="str">
        <f t="shared" si="13"/>
        <v/>
      </c>
      <c r="K36" s="81" t="str">
        <f t="shared" si="14"/>
        <v/>
      </c>
      <c r="L36" s="81"/>
      <c r="M36" s="81"/>
    </row>
    <row r="37" spans="3:17" x14ac:dyDescent="0.25">
      <c r="C37" s="35" t="str">
        <f t="shared" si="10"/>
        <v/>
      </c>
      <c r="D37" s="80" t="str">
        <f t="shared" si="11"/>
        <v/>
      </c>
      <c r="E37" s="80"/>
      <c r="G37" s="37" t="str">
        <f t="shared" si="12"/>
        <v/>
      </c>
      <c r="I37" s="38" t="str">
        <f t="shared" si="13"/>
        <v/>
      </c>
      <c r="K37" s="81" t="str">
        <f t="shared" si="14"/>
        <v/>
      </c>
      <c r="L37" s="81"/>
      <c r="M37" s="81"/>
    </row>
    <row r="38" spans="3:17" x14ac:dyDescent="0.25">
      <c r="C38" s="35" t="str">
        <f t="shared" ref="C38:C87" si="15">IF(D38="","",C37+1)</f>
        <v/>
      </c>
      <c r="D38" s="80" t="str">
        <f t="shared" ref="D38:D87" si="16">IF(K37&lt;1,"",K37)</f>
        <v/>
      </c>
      <c r="E38" s="80"/>
      <c r="G38" s="37" t="str">
        <f t="shared" si="12"/>
        <v/>
      </c>
      <c r="I38" s="38" t="str">
        <f t="shared" ref="I38:I87" si="17">IF(D38="","",I37)</f>
        <v/>
      </c>
      <c r="K38" s="81" t="str">
        <f t="shared" ref="K38:K87" si="18">IF(D38="","",G38-I38)</f>
        <v/>
      </c>
      <c r="L38" s="81"/>
      <c r="M38" s="81"/>
    </row>
    <row r="39" spans="3:17" x14ac:dyDescent="0.25">
      <c r="C39" s="35" t="str">
        <f t="shared" si="15"/>
        <v/>
      </c>
      <c r="D39" s="80" t="str">
        <f t="shared" si="16"/>
        <v/>
      </c>
      <c r="E39" s="80"/>
      <c r="G39" s="37" t="str">
        <f t="shared" si="12"/>
        <v/>
      </c>
      <c r="I39" s="38" t="str">
        <f t="shared" si="17"/>
        <v/>
      </c>
      <c r="K39" s="81" t="str">
        <f t="shared" si="18"/>
        <v/>
      </c>
      <c r="L39" s="81"/>
      <c r="M39" s="81"/>
    </row>
    <row r="40" spans="3:17" x14ac:dyDescent="0.25">
      <c r="C40" s="35" t="str">
        <f t="shared" si="15"/>
        <v/>
      </c>
      <c r="D40" s="80" t="str">
        <f t="shared" si="16"/>
        <v/>
      </c>
      <c r="E40" s="80"/>
      <c r="G40" s="37" t="str">
        <f t="shared" si="12"/>
        <v/>
      </c>
      <c r="I40" s="38" t="str">
        <f t="shared" si="17"/>
        <v/>
      </c>
      <c r="K40" s="81" t="str">
        <f t="shared" si="18"/>
        <v/>
      </c>
      <c r="L40" s="81"/>
      <c r="M40" s="81"/>
    </row>
    <row r="41" spans="3:17" x14ac:dyDescent="0.25">
      <c r="C41" s="35" t="str">
        <f t="shared" si="15"/>
        <v/>
      </c>
      <c r="D41" s="80" t="str">
        <f t="shared" si="16"/>
        <v/>
      </c>
      <c r="E41" s="80"/>
      <c r="G41" s="37" t="str">
        <f t="shared" si="12"/>
        <v/>
      </c>
      <c r="I41" s="38" t="str">
        <f t="shared" si="17"/>
        <v/>
      </c>
      <c r="K41" s="81" t="str">
        <f t="shared" si="18"/>
        <v/>
      </c>
      <c r="L41" s="81"/>
      <c r="M41" s="81"/>
    </row>
    <row r="42" spans="3:17" x14ac:dyDescent="0.25">
      <c r="C42" s="35" t="str">
        <f t="shared" si="15"/>
        <v/>
      </c>
      <c r="D42" s="80" t="str">
        <f t="shared" si="16"/>
        <v/>
      </c>
      <c r="E42" s="80"/>
      <c r="G42" s="37" t="str">
        <f t="shared" si="12"/>
        <v/>
      </c>
      <c r="I42" s="38" t="str">
        <f t="shared" si="17"/>
        <v/>
      </c>
      <c r="K42" s="81" t="str">
        <f t="shared" si="18"/>
        <v/>
      </c>
      <c r="L42" s="81"/>
      <c r="M42" s="81"/>
    </row>
    <row r="43" spans="3:17" x14ac:dyDescent="0.25">
      <c r="C43" s="35" t="str">
        <f t="shared" si="15"/>
        <v/>
      </c>
      <c r="D43" s="80" t="str">
        <f t="shared" si="16"/>
        <v/>
      </c>
      <c r="E43" s="80"/>
      <c r="G43" s="37" t="str">
        <f t="shared" si="12"/>
        <v/>
      </c>
      <c r="I43" s="38" t="str">
        <f t="shared" si="17"/>
        <v/>
      </c>
      <c r="K43" s="81" t="str">
        <f t="shared" si="18"/>
        <v/>
      </c>
      <c r="L43" s="81"/>
      <c r="M43" s="81"/>
    </row>
    <row r="44" spans="3:17" x14ac:dyDescent="0.25">
      <c r="C44" s="35" t="str">
        <f t="shared" si="15"/>
        <v/>
      </c>
      <c r="D44" s="80" t="str">
        <f t="shared" si="16"/>
        <v/>
      </c>
      <c r="E44" s="80"/>
      <c r="G44" s="37" t="str">
        <f t="shared" si="12"/>
        <v/>
      </c>
      <c r="I44" s="38" t="str">
        <f t="shared" si="17"/>
        <v/>
      </c>
      <c r="K44" s="81" t="str">
        <f t="shared" si="18"/>
        <v/>
      </c>
      <c r="L44" s="81"/>
      <c r="M44" s="81"/>
    </row>
    <row r="45" spans="3:17" x14ac:dyDescent="0.25">
      <c r="C45" s="35" t="str">
        <f t="shared" si="15"/>
        <v/>
      </c>
      <c r="D45" s="80" t="str">
        <f t="shared" si="16"/>
        <v/>
      </c>
      <c r="E45" s="80"/>
      <c r="G45" s="37" t="str">
        <f t="shared" si="12"/>
        <v/>
      </c>
      <c r="I45" s="38" t="str">
        <f t="shared" si="17"/>
        <v/>
      </c>
      <c r="K45" s="81" t="str">
        <f t="shared" si="18"/>
        <v/>
      </c>
      <c r="L45" s="81"/>
      <c r="M45" s="81"/>
    </row>
    <row r="46" spans="3:17" x14ac:dyDescent="0.25">
      <c r="C46" s="35" t="str">
        <f t="shared" si="15"/>
        <v/>
      </c>
      <c r="D46" s="80" t="str">
        <f t="shared" si="16"/>
        <v/>
      </c>
      <c r="E46" s="80"/>
      <c r="G46" s="37" t="str">
        <f t="shared" si="12"/>
        <v/>
      </c>
      <c r="I46" s="38" t="str">
        <f t="shared" si="17"/>
        <v/>
      </c>
      <c r="K46" s="81" t="str">
        <f t="shared" si="18"/>
        <v/>
      </c>
      <c r="L46" s="81"/>
      <c r="M46" s="81"/>
    </row>
    <row r="47" spans="3:17" x14ac:dyDescent="0.25">
      <c r="C47" s="35" t="str">
        <f t="shared" si="15"/>
        <v/>
      </c>
      <c r="D47" s="80" t="str">
        <f t="shared" si="16"/>
        <v/>
      </c>
      <c r="E47" s="80"/>
      <c r="G47" s="37" t="str">
        <f t="shared" si="12"/>
        <v/>
      </c>
      <c r="I47" s="38" t="str">
        <f t="shared" si="17"/>
        <v/>
      </c>
      <c r="K47" s="81" t="str">
        <f t="shared" si="18"/>
        <v/>
      </c>
      <c r="L47" s="81"/>
      <c r="M47" s="81"/>
    </row>
    <row r="48" spans="3:17" x14ac:dyDescent="0.25">
      <c r="C48" s="35" t="str">
        <f t="shared" si="15"/>
        <v/>
      </c>
      <c r="D48" s="80" t="str">
        <f t="shared" si="16"/>
        <v/>
      </c>
      <c r="E48" s="80"/>
      <c r="G48" s="37" t="str">
        <f t="shared" si="12"/>
        <v/>
      </c>
      <c r="I48" s="38" t="str">
        <f t="shared" si="17"/>
        <v/>
      </c>
      <c r="K48" s="81" t="str">
        <f t="shared" si="18"/>
        <v/>
      </c>
      <c r="L48" s="81"/>
      <c r="M48" s="81"/>
      <c r="Q48" s="61" t="s">
        <v>37</v>
      </c>
    </row>
    <row r="49" spans="3:21" ht="14.45" customHeight="1" x14ac:dyDescent="0.25">
      <c r="C49" s="35" t="str">
        <f t="shared" si="15"/>
        <v/>
      </c>
      <c r="D49" s="80" t="str">
        <f t="shared" si="16"/>
        <v/>
      </c>
      <c r="E49" s="80"/>
      <c r="G49" s="37" t="str">
        <f t="shared" si="12"/>
        <v/>
      </c>
      <c r="I49" s="38" t="str">
        <f t="shared" si="17"/>
        <v/>
      </c>
      <c r="K49" s="81" t="str">
        <f t="shared" si="18"/>
        <v/>
      </c>
      <c r="L49" s="81"/>
      <c r="M49" s="81"/>
      <c r="P49" s="87" t="s">
        <v>38</v>
      </c>
      <c r="Q49" s="87"/>
      <c r="R49" s="87"/>
      <c r="S49" s="87"/>
      <c r="T49" s="87"/>
      <c r="U49" s="87"/>
    </row>
    <row r="50" spans="3:21" ht="14.45" customHeight="1" x14ac:dyDescent="0.25">
      <c r="C50" s="35" t="str">
        <f t="shared" si="15"/>
        <v/>
      </c>
      <c r="D50" s="80" t="str">
        <f t="shared" si="16"/>
        <v/>
      </c>
      <c r="E50" s="80"/>
      <c r="G50" s="37" t="str">
        <f t="shared" si="12"/>
        <v/>
      </c>
      <c r="I50" s="38" t="str">
        <f t="shared" si="17"/>
        <v/>
      </c>
      <c r="K50" s="81" t="str">
        <f t="shared" si="18"/>
        <v/>
      </c>
      <c r="L50" s="81"/>
      <c r="M50" s="81"/>
      <c r="P50" s="87"/>
      <c r="Q50" s="87"/>
      <c r="R50" s="87"/>
      <c r="S50" s="87"/>
      <c r="T50" s="87"/>
      <c r="U50" s="87"/>
    </row>
    <row r="51" spans="3:21" ht="14.45" customHeight="1" x14ac:dyDescent="0.25">
      <c r="C51" s="35" t="str">
        <f t="shared" si="15"/>
        <v/>
      </c>
      <c r="D51" s="80" t="str">
        <f t="shared" si="16"/>
        <v/>
      </c>
      <c r="E51" s="80"/>
      <c r="G51" s="37" t="str">
        <f t="shared" si="12"/>
        <v/>
      </c>
      <c r="I51" s="38" t="str">
        <f t="shared" si="17"/>
        <v/>
      </c>
      <c r="K51" s="81" t="str">
        <f t="shared" si="18"/>
        <v/>
      </c>
      <c r="L51" s="81"/>
      <c r="M51" s="81"/>
      <c r="P51" s="87"/>
      <c r="Q51" s="87"/>
      <c r="R51" s="87"/>
      <c r="S51" s="87"/>
      <c r="T51" s="87"/>
      <c r="U51" s="87"/>
    </row>
    <row r="52" spans="3:21" x14ac:dyDescent="0.25">
      <c r="C52" s="35" t="str">
        <f t="shared" si="15"/>
        <v/>
      </c>
      <c r="D52" s="80" t="str">
        <f t="shared" si="16"/>
        <v/>
      </c>
      <c r="E52" s="80"/>
      <c r="G52" s="37" t="str">
        <f t="shared" si="12"/>
        <v/>
      </c>
      <c r="I52" s="38" t="str">
        <f t="shared" si="17"/>
        <v/>
      </c>
      <c r="K52" s="81" t="str">
        <f t="shared" si="18"/>
        <v/>
      </c>
      <c r="L52" s="81"/>
      <c r="M52" s="81"/>
    </row>
    <row r="53" spans="3:21" x14ac:dyDescent="0.25">
      <c r="C53" s="35" t="str">
        <f t="shared" si="15"/>
        <v/>
      </c>
      <c r="D53" s="80" t="str">
        <f t="shared" si="16"/>
        <v/>
      </c>
      <c r="E53" s="80"/>
      <c r="G53" s="37" t="str">
        <f t="shared" si="12"/>
        <v/>
      </c>
      <c r="I53" s="38" t="str">
        <f t="shared" si="17"/>
        <v/>
      </c>
      <c r="K53" s="81" t="str">
        <f t="shared" si="18"/>
        <v/>
      </c>
      <c r="L53" s="81"/>
      <c r="M53" s="81"/>
      <c r="S53" s="59" t="s">
        <v>41</v>
      </c>
    </row>
    <row r="54" spans="3:21" x14ac:dyDescent="0.25">
      <c r="C54" s="35" t="str">
        <f t="shared" si="15"/>
        <v/>
      </c>
      <c r="D54" s="80" t="str">
        <f t="shared" si="16"/>
        <v/>
      </c>
      <c r="E54" s="80"/>
      <c r="G54" s="37" t="str">
        <f t="shared" si="12"/>
        <v/>
      </c>
      <c r="I54" s="38" t="str">
        <f t="shared" si="17"/>
        <v/>
      </c>
      <c r="K54" s="81" t="str">
        <f t="shared" si="18"/>
        <v/>
      </c>
      <c r="L54" s="81"/>
      <c r="M54" s="81"/>
      <c r="S54" s="62" t="s">
        <v>39</v>
      </c>
    </row>
    <row r="55" spans="3:21" x14ac:dyDescent="0.25">
      <c r="C55" s="35" t="str">
        <f t="shared" si="15"/>
        <v/>
      </c>
      <c r="D55" s="80" t="str">
        <f t="shared" si="16"/>
        <v/>
      </c>
      <c r="E55" s="80"/>
      <c r="G55" s="37" t="str">
        <f t="shared" si="12"/>
        <v/>
      </c>
      <c r="I55" s="38" t="str">
        <f t="shared" si="17"/>
        <v/>
      </c>
      <c r="K55" s="81" t="str">
        <f t="shared" si="18"/>
        <v/>
      </c>
      <c r="L55" s="81"/>
      <c r="M55" s="81"/>
    </row>
    <row r="56" spans="3:21" x14ac:dyDescent="0.25">
      <c r="C56" s="35" t="str">
        <f t="shared" si="15"/>
        <v/>
      </c>
      <c r="D56" s="80" t="str">
        <f t="shared" si="16"/>
        <v/>
      </c>
      <c r="E56" s="80"/>
      <c r="G56" s="37" t="str">
        <f t="shared" si="12"/>
        <v/>
      </c>
      <c r="I56" s="38" t="str">
        <f t="shared" si="17"/>
        <v/>
      </c>
      <c r="K56" s="81" t="str">
        <f t="shared" si="18"/>
        <v/>
      </c>
      <c r="L56" s="81"/>
      <c r="M56" s="81"/>
    </row>
    <row r="57" spans="3:21" x14ac:dyDescent="0.25">
      <c r="C57" s="35" t="str">
        <f t="shared" si="15"/>
        <v/>
      </c>
      <c r="D57" s="80" t="str">
        <f t="shared" si="16"/>
        <v/>
      </c>
      <c r="E57" s="80"/>
      <c r="G57" s="37" t="str">
        <f t="shared" si="12"/>
        <v/>
      </c>
      <c r="I57" s="38" t="str">
        <f t="shared" si="17"/>
        <v/>
      </c>
      <c r="K57" s="81" t="str">
        <f t="shared" si="18"/>
        <v/>
      </c>
      <c r="L57" s="81"/>
      <c r="M57" s="81"/>
    </row>
    <row r="58" spans="3:21" x14ac:dyDescent="0.25">
      <c r="C58" s="35" t="str">
        <f t="shared" si="15"/>
        <v/>
      </c>
      <c r="D58" s="80" t="str">
        <f t="shared" si="16"/>
        <v/>
      </c>
      <c r="E58" s="80"/>
      <c r="G58" s="37" t="str">
        <f t="shared" si="12"/>
        <v/>
      </c>
      <c r="I58" s="38" t="str">
        <f t="shared" si="17"/>
        <v/>
      </c>
      <c r="K58" s="81" t="str">
        <f t="shared" si="18"/>
        <v/>
      </c>
      <c r="L58" s="81"/>
      <c r="M58" s="81"/>
    </row>
    <row r="59" spans="3:21" x14ac:dyDescent="0.25">
      <c r="C59" s="35" t="str">
        <f t="shared" si="15"/>
        <v/>
      </c>
      <c r="D59" s="80" t="str">
        <f t="shared" si="16"/>
        <v/>
      </c>
      <c r="E59" s="80"/>
      <c r="G59" s="37" t="str">
        <f t="shared" si="12"/>
        <v/>
      </c>
      <c r="I59" s="38" t="str">
        <f t="shared" si="17"/>
        <v/>
      </c>
      <c r="K59" s="81" t="str">
        <f t="shared" si="18"/>
        <v/>
      </c>
      <c r="L59" s="81"/>
      <c r="M59" s="81"/>
    </row>
    <row r="60" spans="3:21" x14ac:dyDescent="0.25">
      <c r="C60" s="35" t="str">
        <f t="shared" si="15"/>
        <v/>
      </c>
      <c r="D60" s="80" t="str">
        <f t="shared" si="16"/>
        <v/>
      </c>
      <c r="E60" s="80"/>
      <c r="G60" s="37" t="str">
        <f t="shared" si="12"/>
        <v/>
      </c>
      <c r="I60" s="38" t="str">
        <f t="shared" si="17"/>
        <v/>
      </c>
      <c r="K60" s="81" t="str">
        <f t="shared" si="18"/>
        <v/>
      </c>
      <c r="L60" s="81"/>
      <c r="M60" s="81"/>
    </row>
    <row r="61" spans="3:21" x14ac:dyDescent="0.25">
      <c r="C61" s="35" t="str">
        <f t="shared" si="15"/>
        <v/>
      </c>
      <c r="D61" s="80" t="str">
        <f t="shared" si="16"/>
        <v/>
      </c>
      <c r="E61" s="80"/>
      <c r="G61" s="37" t="str">
        <f t="shared" si="12"/>
        <v/>
      </c>
      <c r="I61" s="38" t="str">
        <f t="shared" si="17"/>
        <v/>
      </c>
      <c r="K61" s="81" t="str">
        <f t="shared" si="18"/>
        <v/>
      </c>
      <c r="L61" s="81"/>
      <c r="M61" s="81"/>
    </row>
    <row r="62" spans="3:21" x14ac:dyDescent="0.25">
      <c r="C62" s="35" t="str">
        <f t="shared" si="15"/>
        <v/>
      </c>
      <c r="D62" s="80" t="str">
        <f t="shared" si="16"/>
        <v/>
      </c>
      <c r="E62" s="80"/>
      <c r="G62" s="37" t="str">
        <f t="shared" ref="G62:G90" si="19">IF(D62="","",D62*(1+$L$24))</f>
        <v/>
      </c>
      <c r="I62" s="38" t="str">
        <f t="shared" si="17"/>
        <v/>
      </c>
      <c r="K62" s="81" t="str">
        <f t="shared" si="18"/>
        <v/>
      </c>
      <c r="L62" s="81"/>
      <c r="M62" s="81"/>
    </row>
    <row r="63" spans="3:21" x14ac:dyDescent="0.25">
      <c r="C63" s="35" t="str">
        <f t="shared" si="15"/>
        <v/>
      </c>
      <c r="D63" s="80" t="str">
        <f t="shared" si="16"/>
        <v/>
      </c>
      <c r="E63" s="80"/>
      <c r="G63" s="37" t="str">
        <f t="shared" si="19"/>
        <v/>
      </c>
      <c r="I63" s="38" t="str">
        <f t="shared" si="17"/>
        <v/>
      </c>
      <c r="K63" s="81" t="str">
        <f t="shared" si="18"/>
        <v/>
      </c>
      <c r="L63" s="81"/>
      <c r="M63" s="81"/>
    </row>
    <row r="64" spans="3:21" x14ac:dyDescent="0.25">
      <c r="C64" s="35" t="str">
        <f t="shared" si="15"/>
        <v/>
      </c>
      <c r="D64" s="80" t="str">
        <f t="shared" si="16"/>
        <v/>
      </c>
      <c r="E64" s="80"/>
      <c r="G64" s="37" t="str">
        <f t="shared" si="19"/>
        <v/>
      </c>
      <c r="I64" s="38" t="str">
        <f t="shared" si="17"/>
        <v/>
      </c>
      <c r="K64" s="81" t="str">
        <f t="shared" si="18"/>
        <v/>
      </c>
      <c r="L64" s="81"/>
      <c r="M64" s="81"/>
    </row>
    <row r="65" spans="3:13" x14ac:dyDescent="0.25">
      <c r="C65" s="35" t="str">
        <f t="shared" si="15"/>
        <v/>
      </c>
      <c r="D65" s="80" t="str">
        <f t="shared" si="16"/>
        <v/>
      </c>
      <c r="E65" s="80"/>
      <c r="G65" s="37" t="str">
        <f t="shared" si="19"/>
        <v/>
      </c>
      <c r="I65" s="38" t="str">
        <f t="shared" si="17"/>
        <v/>
      </c>
      <c r="K65" s="81" t="str">
        <f t="shared" si="18"/>
        <v/>
      </c>
      <c r="L65" s="81"/>
      <c r="M65" s="81"/>
    </row>
    <row r="66" spans="3:13" x14ac:dyDescent="0.25">
      <c r="C66" s="35" t="str">
        <f t="shared" si="15"/>
        <v/>
      </c>
      <c r="D66" s="80" t="str">
        <f t="shared" si="16"/>
        <v/>
      </c>
      <c r="E66" s="80"/>
      <c r="G66" s="37" t="str">
        <f t="shared" si="19"/>
        <v/>
      </c>
      <c r="I66" s="38" t="str">
        <f t="shared" si="17"/>
        <v/>
      </c>
      <c r="K66" s="81" t="str">
        <f t="shared" si="18"/>
        <v/>
      </c>
      <c r="L66" s="81"/>
      <c r="M66" s="81"/>
    </row>
    <row r="67" spans="3:13" x14ac:dyDescent="0.25">
      <c r="C67" s="35" t="str">
        <f t="shared" si="15"/>
        <v/>
      </c>
      <c r="D67" s="80" t="str">
        <f t="shared" si="16"/>
        <v/>
      </c>
      <c r="E67" s="80"/>
      <c r="G67" s="37" t="str">
        <f t="shared" si="19"/>
        <v/>
      </c>
      <c r="I67" s="38" t="str">
        <f t="shared" si="17"/>
        <v/>
      </c>
      <c r="K67" s="81" t="str">
        <f t="shared" si="18"/>
        <v/>
      </c>
      <c r="L67" s="81"/>
      <c r="M67" s="81"/>
    </row>
    <row r="68" spans="3:13" x14ac:dyDescent="0.25">
      <c r="C68" s="35" t="str">
        <f t="shared" si="15"/>
        <v/>
      </c>
      <c r="D68" s="80" t="str">
        <f t="shared" si="16"/>
        <v/>
      </c>
      <c r="E68" s="80"/>
      <c r="G68" s="37" t="str">
        <f t="shared" si="19"/>
        <v/>
      </c>
      <c r="I68" s="38" t="str">
        <f t="shared" si="17"/>
        <v/>
      </c>
      <c r="K68" s="81" t="str">
        <f t="shared" si="18"/>
        <v/>
      </c>
      <c r="L68" s="81"/>
      <c r="M68" s="81"/>
    </row>
    <row r="69" spans="3:13" x14ac:dyDescent="0.25">
      <c r="C69" s="35" t="str">
        <f t="shared" si="15"/>
        <v/>
      </c>
      <c r="D69" s="80" t="str">
        <f t="shared" si="16"/>
        <v/>
      </c>
      <c r="E69" s="80"/>
      <c r="G69" s="37" t="str">
        <f t="shared" si="19"/>
        <v/>
      </c>
      <c r="I69" s="38" t="str">
        <f t="shared" si="17"/>
        <v/>
      </c>
      <c r="K69" s="81" t="str">
        <f t="shared" si="18"/>
        <v/>
      </c>
      <c r="L69" s="81"/>
      <c r="M69" s="81"/>
    </row>
    <row r="70" spans="3:13" x14ac:dyDescent="0.25">
      <c r="C70" s="35" t="str">
        <f t="shared" si="15"/>
        <v/>
      </c>
      <c r="D70" s="80" t="str">
        <f t="shared" si="16"/>
        <v/>
      </c>
      <c r="E70" s="80"/>
      <c r="G70" s="37" t="str">
        <f t="shared" si="19"/>
        <v/>
      </c>
      <c r="I70" s="38" t="str">
        <f t="shared" si="17"/>
        <v/>
      </c>
      <c r="K70" s="81" t="str">
        <f t="shared" si="18"/>
        <v/>
      </c>
      <c r="L70" s="81"/>
      <c r="M70" s="81"/>
    </row>
    <row r="71" spans="3:13" x14ac:dyDescent="0.25">
      <c r="C71" s="35" t="str">
        <f t="shared" si="15"/>
        <v/>
      </c>
      <c r="D71" s="80" t="str">
        <f t="shared" si="16"/>
        <v/>
      </c>
      <c r="E71" s="80"/>
      <c r="G71" s="37" t="str">
        <f t="shared" si="19"/>
        <v/>
      </c>
      <c r="I71" s="38" t="str">
        <f t="shared" si="17"/>
        <v/>
      </c>
      <c r="K71" s="81" t="str">
        <f t="shared" si="18"/>
        <v/>
      </c>
      <c r="L71" s="81"/>
      <c r="M71" s="81"/>
    </row>
    <row r="72" spans="3:13" x14ac:dyDescent="0.25">
      <c r="C72" s="35" t="str">
        <f t="shared" si="15"/>
        <v/>
      </c>
      <c r="D72" s="80" t="str">
        <f t="shared" si="16"/>
        <v/>
      </c>
      <c r="E72" s="80"/>
      <c r="G72" s="37" t="str">
        <f t="shared" si="19"/>
        <v/>
      </c>
      <c r="I72" s="38" t="str">
        <f t="shared" si="17"/>
        <v/>
      </c>
      <c r="K72" s="81" t="str">
        <f t="shared" si="18"/>
        <v/>
      </c>
      <c r="L72" s="81"/>
      <c r="M72" s="81"/>
    </row>
    <row r="73" spans="3:13" x14ac:dyDescent="0.25">
      <c r="C73" s="35" t="str">
        <f t="shared" si="15"/>
        <v/>
      </c>
      <c r="D73" s="80" t="str">
        <f t="shared" si="16"/>
        <v/>
      </c>
      <c r="E73" s="80"/>
      <c r="G73" s="37" t="str">
        <f t="shared" si="19"/>
        <v/>
      </c>
      <c r="I73" s="38" t="str">
        <f t="shared" si="17"/>
        <v/>
      </c>
      <c r="K73" s="81" t="str">
        <f t="shared" si="18"/>
        <v/>
      </c>
      <c r="L73" s="81"/>
      <c r="M73" s="81"/>
    </row>
    <row r="74" spans="3:13" x14ac:dyDescent="0.25">
      <c r="C74" s="35" t="str">
        <f t="shared" si="15"/>
        <v/>
      </c>
      <c r="D74" s="80" t="str">
        <f t="shared" si="16"/>
        <v/>
      </c>
      <c r="E74" s="80"/>
      <c r="G74" s="37" t="str">
        <f t="shared" si="19"/>
        <v/>
      </c>
      <c r="I74" s="38" t="str">
        <f t="shared" si="17"/>
        <v/>
      </c>
      <c r="K74" s="81" t="str">
        <f t="shared" si="18"/>
        <v/>
      </c>
      <c r="L74" s="81"/>
      <c r="M74" s="81"/>
    </row>
    <row r="75" spans="3:13" x14ac:dyDescent="0.25">
      <c r="C75" s="35" t="str">
        <f t="shared" si="15"/>
        <v/>
      </c>
      <c r="D75" s="80" t="str">
        <f t="shared" si="16"/>
        <v/>
      </c>
      <c r="E75" s="80"/>
      <c r="G75" s="37" t="str">
        <f t="shared" si="19"/>
        <v/>
      </c>
      <c r="I75" s="38" t="str">
        <f t="shared" si="17"/>
        <v/>
      </c>
      <c r="K75" s="81" t="str">
        <f t="shared" si="18"/>
        <v/>
      </c>
      <c r="L75" s="81"/>
      <c r="M75" s="81"/>
    </row>
    <row r="76" spans="3:13" x14ac:dyDescent="0.25">
      <c r="C76" s="35" t="str">
        <f t="shared" si="15"/>
        <v/>
      </c>
      <c r="D76" s="80" t="str">
        <f t="shared" si="16"/>
        <v/>
      </c>
      <c r="E76" s="80"/>
      <c r="G76" s="37" t="str">
        <f t="shared" si="19"/>
        <v/>
      </c>
      <c r="I76" s="38" t="str">
        <f t="shared" si="17"/>
        <v/>
      </c>
      <c r="K76" s="81" t="str">
        <f t="shared" si="18"/>
        <v/>
      </c>
      <c r="L76" s="81"/>
      <c r="M76" s="81"/>
    </row>
    <row r="77" spans="3:13" x14ac:dyDescent="0.25">
      <c r="C77" s="35" t="str">
        <f t="shared" si="15"/>
        <v/>
      </c>
      <c r="D77" s="80" t="str">
        <f t="shared" si="16"/>
        <v/>
      </c>
      <c r="E77" s="80"/>
      <c r="G77" s="37" t="str">
        <f t="shared" si="19"/>
        <v/>
      </c>
      <c r="I77" s="38" t="str">
        <f t="shared" si="17"/>
        <v/>
      </c>
      <c r="K77" s="81" t="str">
        <f t="shared" si="18"/>
        <v/>
      </c>
      <c r="L77" s="81"/>
      <c r="M77" s="81"/>
    </row>
    <row r="78" spans="3:13" x14ac:dyDescent="0.25">
      <c r="C78" s="35" t="str">
        <f t="shared" si="15"/>
        <v/>
      </c>
      <c r="D78" s="80" t="str">
        <f t="shared" si="16"/>
        <v/>
      </c>
      <c r="E78" s="80"/>
      <c r="G78" s="37" t="str">
        <f t="shared" si="19"/>
        <v/>
      </c>
      <c r="I78" s="38" t="str">
        <f t="shared" si="17"/>
        <v/>
      </c>
      <c r="K78" s="81" t="str">
        <f t="shared" si="18"/>
        <v/>
      </c>
      <c r="L78" s="81"/>
      <c r="M78" s="81"/>
    </row>
    <row r="79" spans="3:13" x14ac:dyDescent="0.25">
      <c r="C79" s="35" t="str">
        <f t="shared" si="15"/>
        <v/>
      </c>
      <c r="D79" s="80" t="str">
        <f t="shared" si="16"/>
        <v/>
      </c>
      <c r="E79" s="80"/>
      <c r="G79" s="37" t="str">
        <f t="shared" si="19"/>
        <v/>
      </c>
      <c r="I79" s="38" t="str">
        <f t="shared" si="17"/>
        <v/>
      </c>
      <c r="K79" s="81" t="str">
        <f t="shared" si="18"/>
        <v/>
      </c>
      <c r="L79" s="81"/>
      <c r="M79" s="81"/>
    </row>
    <row r="80" spans="3:13" x14ac:dyDescent="0.25">
      <c r="C80" s="35" t="str">
        <f t="shared" si="15"/>
        <v/>
      </c>
      <c r="D80" s="80" t="str">
        <f t="shared" si="16"/>
        <v/>
      </c>
      <c r="E80" s="80"/>
      <c r="G80" s="37" t="str">
        <f t="shared" si="19"/>
        <v/>
      </c>
      <c r="I80" s="38" t="str">
        <f t="shared" si="17"/>
        <v/>
      </c>
      <c r="K80" s="81" t="str">
        <f t="shared" si="18"/>
        <v/>
      </c>
      <c r="L80" s="81"/>
      <c r="M80" s="81"/>
    </row>
    <row r="81" spans="3:13" x14ac:dyDescent="0.25">
      <c r="C81" s="35" t="str">
        <f t="shared" si="15"/>
        <v/>
      </c>
      <c r="D81" s="80" t="str">
        <f t="shared" si="16"/>
        <v/>
      </c>
      <c r="E81" s="80"/>
      <c r="G81" s="37" t="str">
        <f t="shared" si="19"/>
        <v/>
      </c>
      <c r="I81" s="38" t="str">
        <f t="shared" si="17"/>
        <v/>
      </c>
      <c r="K81" s="81" t="str">
        <f t="shared" si="18"/>
        <v/>
      </c>
      <c r="L81" s="81"/>
      <c r="M81" s="81"/>
    </row>
    <row r="82" spans="3:13" x14ac:dyDescent="0.25">
      <c r="C82" s="35" t="str">
        <f t="shared" si="15"/>
        <v/>
      </c>
      <c r="D82" s="80" t="str">
        <f t="shared" si="16"/>
        <v/>
      </c>
      <c r="E82" s="80"/>
      <c r="G82" s="37" t="str">
        <f t="shared" si="19"/>
        <v/>
      </c>
      <c r="I82" s="38" t="str">
        <f t="shared" si="17"/>
        <v/>
      </c>
      <c r="K82" s="81" t="str">
        <f t="shared" si="18"/>
        <v/>
      </c>
      <c r="L82" s="81"/>
      <c r="M82" s="81"/>
    </row>
    <row r="83" spans="3:13" x14ac:dyDescent="0.25">
      <c r="C83" s="35" t="str">
        <f t="shared" si="15"/>
        <v/>
      </c>
      <c r="D83" s="80" t="str">
        <f t="shared" si="16"/>
        <v/>
      </c>
      <c r="E83" s="80"/>
      <c r="G83" s="37" t="str">
        <f t="shared" si="19"/>
        <v/>
      </c>
      <c r="I83" s="38" t="str">
        <f t="shared" si="17"/>
        <v/>
      </c>
      <c r="K83" s="81" t="str">
        <f t="shared" si="18"/>
        <v/>
      </c>
      <c r="L83" s="81"/>
      <c r="M83" s="81"/>
    </row>
    <row r="84" spans="3:13" x14ac:dyDescent="0.25">
      <c r="C84" s="35" t="str">
        <f t="shared" si="15"/>
        <v/>
      </c>
      <c r="D84" s="80" t="str">
        <f t="shared" si="16"/>
        <v/>
      </c>
      <c r="E84" s="80"/>
      <c r="G84" s="37" t="str">
        <f t="shared" si="19"/>
        <v/>
      </c>
      <c r="I84" s="38" t="str">
        <f t="shared" si="17"/>
        <v/>
      </c>
      <c r="K84" s="81" t="str">
        <f t="shared" si="18"/>
        <v/>
      </c>
      <c r="L84" s="81"/>
      <c r="M84" s="81"/>
    </row>
    <row r="85" spans="3:13" x14ac:dyDescent="0.25">
      <c r="C85" s="35" t="str">
        <f t="shared" si="15"/>
        <v/>
      </c>
      <c r="D85" s="80" t="str">
        <f t="shared" si="16"/>
        <v/>
      </c>
      <c r="E85" s="80"/>
      <c r="G85" s="37" t="str">
        <f t="shared" si="19"/>
        <v/>
      </c>
      <c r="I85" s="38" t="str">
        <f t="shared" si="17"/>
        <v/>
      </c>
      <c r="K85" s="81" t="str">
        <f t="shared" si="18"/>
        <v/>
      </c>
      <c r="L85" s="81"/>
      <c r="M85" s="81"/>
    </row>
    <row r="86" spans="3:13" x14ac:dyDescent="0.25">
      <c r="C86" s="35" t="str">
        <f t="shared" si="15"/>
        <v/>
      </c>
      <c r="D86" s="80" t="str">
        <f t="shared" si="16"/>
        <v/>
      </c>
      <c r="E86" s="80"/>
      <c r="G86" s="37" t="str">
        <f t="shared" si="19"/>
        <v/>
      </c>
      <c r="I86" s="38" t="str">
        <f t="shared" si="17"/>
        <v/>
      </c>
      <c r="K86" s="81" t="str">
        <f t="shared" si="18"/>
        <v/>
      </c>
      <c r="L86" s="81"/>
      <c r="M86" s="81"/>
    </row>
    <row r="87" spans="3:13" x14ac:dyDescent="0.25">
      <c r="C87" s="35" t="str">
        <f t="shared" si="15"/>
        <v/>
      </c>
      <c r="D87" s="80" t="str">
        <f t="shared" si="16"/>
        <v/>
      </c>
      <c r="E87" s="80"/>
      <c r="G87" s="37" t="str">
        <f t="shared" si="19"/>
        <v/>
      </c>
      <c r="I87" s="38" t="str">
        <f t="shared" si="17"/>
        <v/>
      </c>
      <c r="K87" s="81" t="str">
        <f t="shared" si="18"/>
        <v/>
      </c>
      <c r="L87" s="81"/>
      <c r="M87" s="81"/>
    </row>
    <row r="88" spans="3:13" x14ac:dyDescent="0.25">
      <c r="C88" s="35" t="str">
        <f>IF(D88="","",C87+1)</f>
        <v/>
      </c>
      <c r="D88" s="80" t="str">
        <f>IF(K87&lt;1,"",K87)</f>
        <v/>
      </c>
      <c r="E88" s="80"/>
      <c r="G88" s="37" t="str">
        <f t="shared" si="19"/>
        <v/>
      </c>
      <c r="I88" s="38" t="str">
        <f>IF(D88="","",I87)</f>
        <v/>
      </c>
      <c r="K88" s="81" t="str">
        <f>IF(D88="","",G88-I88)</f>
        <v/>
      </c>
      <c r="L88" s="81"/>
      <c r="M88" s="81"/>
    </row>
    <row r="89" spans="3:13" x14ac:dyDescent="0.25">
      <c r="C89" s="35" t="str">
        <f>IF(D89="","",C88+1)</f>
        <v/>
      </c>
      <c r="D89" s="80" t="str">
        <f>IF(K88&lt;1,"",K88)</f>
        <v/>
      </c>
      <c r="E89" s="80"/>
      <c r="G89" s="37" t="str">
        <f t="shared" si="19"/>
        <v/>
      </c>
      <c r="I89" s="38" t="str">
        <f>IF(D89="","",I88)</f>
        <v/>
      </c>
      <c r="K89" s="81" t="str">
        <f>IF(D89="","",G89-I89)</f>
        <v/>
      </c>
      <c r="L89" s="81"/>
      <c r="M89" s="81"/>
    </row>
    <row r="90" spans="3:13" x14ac:dyDescent="0.25">
      <c r="C90" s="35" t="str">
        <f>IF(D90="","",C89+1)</f>
        <v/>
      </c>
      <c r="D90" s="80" t="str">
        <f>IF(K89&lt;1,"",K89)</f>
        <v/>
      </c>
      <c r="E90" s="80"/>
      <c r="G90" s="37" t="str">
        <f t="shared" si="19"/>
        <v/>
      </c>
      <c r="I90" s="38" t="str">
        <f>IF(D90="","",I89)</f>
        <v/>
      </c>
      <c r="K90" s="81" t="str">
        <f>IF(D90="","",G90-I90)</f>
        <v/>
      </c>
      <c r="L90" s="81"/>
      <c r="M90" s="81"/>
    </row>
  </sheetData>
  <sheetProtection algorithmName="SHA-512" hashValue="kvsSsOnD3GA81q3z1FXFBEl2m/IpcFRPUBbQk8tOdpoqwBnNHsDCov7Y23LKxcfjwxxjauRT+zIJMgQZdLp61Q==" saltValue="WYcp/pHAEewaUWF8KfSTZg==" spinCount="100000" sheet="1" objects="1" scenarios="1" selectLockedCells="1"/>
  <mergeCells count="129">
    <mergeCell ref="P49:U51"/>
    <mergeCell ref="O7:O9"/>
    <mergeCell ref="P7:P9"/>
    <mergeCell ref="J24:K26"/>
    <mergeCell ref="D30:E30"/>
    <mergeCell ref="K30:M30"/>
    <mergeCell ref="L24:M24"/>
    <mergeCell ref="D34:E34"/>
    <mergeCell ref="K34:M34"/>
    <mergeCell ref="D28:E28"/>
    <mergeCell ref="K28:M28"/>
    <mergeCell ref="D35:E35"/>
    <mergeCell ref="K35:M35"/>
    <mergeCell ref="D31:E31"/>
    <mergeCell ref="K31:M31"/>
    <mergeCell ref="D32:E32"/>
    <mergeCell ref="K32:M32"/>
    <mergeCell ref="D33:E33"/>
    <mergeCell ref="K33:M33"/>
    <mergeCell ref="D39:E39"/>
    <mergeCell ref="K39:M39"/>
    <mergeCell ref="D40:E40"/>
    <mergeCell ref="K40:M40"/>
    <mergeCell ref="D41:E41"/>
    <mergeCell ref="K41:M41"/>
    <mergeCell ref="D36:E36"/>
    <mergeCell ref="K36:M36"/>
    <mergeCell ref="D37:E37"/>
    <mergeCell ref="K37:M37"/>
    <mergeCell ref="D38:E38"/>
    <mergeCell ref="K38:M38"/>
    <mergeCell ref="D45:E45"/>
    <mergeCell ref="K45:M45"/>
    <mergeCell ref="D46:E46"/>
    <mergeCell ref="K46:M46"/>
    <mergeCell ref="D47:E47"/>
    <mergeCell ref="K47:M47"/>
    <mergeCell ref="D42:E42"/>
    <mergeCell ref="K42:M42"/>
    <mergeCell ref="D43:E43"/>
    <mergeCell ref="K43:M43"/>
    <mergeCell ref="D44:E44"/>
    <mergeCell ref="K44:M44"/>
    <mergeCell ref="D51:E51"/>
    <mergeCell ref="K51:M51"/>
    <mergeCell ref="D52:E52"/>
    <mergeCell ref="K52:M52"/>
    <mergeCell ref="D53:E53"/>
    <mergeCell ref="K53:M53"/>
    <mergeCell ref="D48:E48"/>
    <mergeCell ref="K48:M48"/>
    <mergeCell ref="D49:E49"/>
    <mergeCell ref="K49:M49"/>
    <mergeCell ref="D50:E50"/>
    <mergeCell ref="K50:M50"/>
    <mergeCell ref="D57:E57"/>
    <mergeCell ref="K57:M57"/>
    <mergeCell ref="D58:E58"/>
    <mergeCell ref="K58:M58"/>
    <mergeCell ref="D59:E59"/>
    <mergeCell ref="K59:M59"/>
    <mergeCell ref="D54:E54"/>
    <mergeCell ref="K54:M54"/>
    <mergeCell ref="D55:E55"/>
    <mergeCell ref="K55:M55"/>
    <mergeCell ref="D56:E56"/>
    <mergeCell ref="K56:M56"/>
    <mergeCell ref="D63:E63"/>
    <mergeCell ref="K63:M63"/>
    <mergeCell ref="D64:E64"/>
    <mergeCell ref="K64:M64"/>
    <mergeCell ref="D65:E65"/>
    <mergeCell ref="K65:M65"/>
    <mergeCell ref="D60:E60"/>
    <mergeCell ref="K60:M60"/>
    <mergeCell ref="D61:E61"/>
    <mergeCell ref="K61:M61"/>
    <mergeCell ref="D62:E62"/>
    <mergeCell ref="K62:M62"/>
    <mergeCell ref="D69:E69"/>
    <mergeCell ref="K69:M69"/>
    <mergeCell ref="D70:E70"/>
    <mergeCell ref="K70:M70"/>
    <mergeCell ref="D71:E71"/>
    <mergeCell ref="K71:M71"/>
    <mergeCell ref="D66:E66"/>
    <mergeCell ref="K66:M66"/>
    <mergeCell ref="D67:E67"/>
    <mergeCell ref="K67:M67"/>
    <mergeCell ref="D68:E68"/>
    <mergeCell ref="K68:M68"/>
    <mergeCell ref="D75:E75"/>
    <mergeCell ref="K75:M75"/>
    <mergeCell ref="D76:E76"/>
    <mergeCell ref="K76:M76"/>
    <mergeCell ref="D77:E77"/>
    <mergeCell ref="K77:M77"/>
    <mergeCell ref="D72:E72"/>
    <mergeCell ref="K72:M72"/>
    <mergeCell ref="D73:E73"/>
    <mergeCell ref="K73:M73"/>
    <mergeCell ref="D74:E74"/>
    <mergeCell ref="K74:M74"/>
    <mergeCell ref="D81:E81"/>
    <mergeCell ref="K81:M81"/>
    <mergeCell ref="D82:E82"/>
    <mergeCell ref="K82:M82"/>
    <mergeCell ref="D83:E83"/>
    <mergeCell ref="K83:M83"/>
    <mergeCell ref="D78:E78"/>
    <mergeCell ref="K78:M78"/>
    <mergeCell ref="D79:E79"/>
    <mergeCell ref="K79:M79"/>
    <mergeCell ref="D80:E80"/>
    <mergeCell ref="K80:M80"/>
    <mergeCell ref="D90:E90"/>
    <mergeCell ref="K90:M90"/>
    <mergeCell ref="D87:E87"/>
    <mergeCell ref="K87:M87"/>
    <mergeCell ref="D88:E88"/>
    <mergeCell ref="K88:M88"/>
    <mergeCell ref="D89:E89"/>
    <mergeCell ref="K89:M89"/>
    <mergeCell ref="D84:E84"/>
    <mergeCell ref="K84:M84"/>
    <mergeCell ref="D85:E85"/>
    <mergeCell ref="K85:M85"/>
    <mergeCell ref="D86:E86"/>
    <mergeCell ref="K86:M86"/>
  </mergeCells>
  <conditionalFormatting sqref="K11:K20">
    <cfRule type="cellIs" dxfId="14" priority="8" stopIfTrue="1" operator="lessThan">
      <formula>0</formula>
    </cfRule>
    <cfRule type="cellIs" dxfId="13" priority="9" stopIfTrue="1" operator="greaterThan">
      <formula>0</formula>
    </cfRule>
  </conditionalFormatting>
  <conditionalFormatting sqref="D11:D20">
    <cfRule type="cellIs" dxfId="12" priority="7" stopIfTrue="1" operator="greaterThan">
      <formula>0</formula>
    </cfRule>
  </conditionalFormatting>
  <dataValidations count="1">
    <dataValidation type="list" allowBlank="1" showInputMessage="1" showErrorMessage="1" sqref="J24:K26">
      <formula1>$C$11:$C$20</formula1>
    </dataValidation>
  </dataValidations>
  <hyperlinks>
    <hyperlink ref="P49" r:id="rId1"/>
  </hyperlinks>
  <pageMargins left="0.51181102362204722" right="0.51181102362204722" top="1.1811023622047245" bottom="0.78740157480314965" header="0.31496062992125984" footer="0.31496062992125984"/>
  <pageSetup paperSize="9" orientation="landscape" horizontalDpi="0" verticalDpi="0" r:id="rId2"/>
  <headerFooter>
    <oddHeader>&amp;LMUDANDO PASSO A PASSO
Prof. Luiz Izidoro&amp;RParte Integrante do curso:
Organização: TEMPO e TAREFAS</oddHeader>
    <oddFooter>&amp;LFolha &amp;P  de  &amp;N
&amp;D  x  &amp;T&amp;CGostou do conteúdo?
Conheça mais novidades em nosso site!&amp;RVisite nosso site:
www.mudandopassoapasso.com.br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3"/>
  <sheetViews>
    <sheetView showGridLines="0" zoomScale="90" zoomScaleNormal="90" workbookViewId="0">
      <selection activeCell="H9" sqref="H9"/>
    </sheetView>
  </sheetViews>
  <sheetFormatPr defaultColWidth="9.140625" defaultRowHeight="15" x14ac:dyDescent="0.25"/>
  <cols>
    <col min="1" max="1" width="5.140625" style="1" customWidth="1"/>
    <col min="2" max="2" width="2.7109375" style="1" customWidth="1"/>
    <col min="3" max="3" width="7.140625" style="1" customWidth="1"/>
    <col min="4" max="4" width="9.5703125" style="1" customWidth="1"/>
    <col min="5" max="5" width="15.42578125" style="1" customWidth="1"/>
    <col min="6" max="6" width="25.7109375" style="1" customWidth="1"/>
    <col min="7" max="7" width="2.42578125" style="1" customWidth="1"/>
    <col min="8" max="8" width="25.85546875" style="1" customWidth="1"/>
    <col min="9" max="9" width="2.42578125" style="1" customWidth="1"/>
    <col min="10" max="10" width="12.42578125" style="1" customWidth="1"/>
    <col min="11" max="11" width="6.42578125" style="1" customWidth="1"/>
    <col min="12" max="12" width="3.140625" style="1" customWidth="1"/>
    <col min="13" max="13" width="9.140625" style="1"/>
    <col min="14" max="14" width="27" style="1" customWidth="1"/>
    <col min="15" max="15" width="23.42578125" style="1" customWidth="1"/>
    <col min="16" max="19" width="9.140625" style="1"/>
    <col min="20" max="20" width="20" style="1" hidden="1" customWidth="1"/>
    <col min="21" max="31" width="9.140625" style="1"/>
    <col min="32" max="32" width="20.42578125" style="1" customWidth="1"/>
    <col min="33" max="16384" width="9.140625" style="1"/>
  </cols>
  <sheetData>
    <row r="1" spans="2:17" ht="8.25" customHeight="1" x14ac:dyDescent="0.25"/>
    <row r="2" spans="2:17" ht="7.5" customHeight="1" x14ac:dyDescent="0.25"/>
    <row r="3" spans="2:17" ht="24.75" customHeight="1" thickBot="1" x14ac:dyDescent="0.3">
      <c r="C3" s="45" t="s">
        <v>17</v>
      </c>
      <c r="E3" s="33"/>
      <c r="F3" s="46" t="s">
        <v>34</v>
      </c>
      <c r="J3" s="35"/>
    </row>
    <row r="4" spans="2:17" ht="14.2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7" ht="14.25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8"/>
    </row>
    <row r="6" spans="2:17" ht="14.25" customHeight="1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8"/>
      <c r="N6" s="61" t="s">
        <v>37</v>
      </c>
    </row>
    <row r="7" spans="2:17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8"/>
      <c r="N7" s="86" t="s">
        <v>38</v>
      </c>
      <c r="O7" s="86"/>
      <c r="P7" s="86"/>
      <c r="Q7" s="86"/>
    </row>
    <row r="8" spans="2:17" x14ac:dyDescent="0.25">
      <c r="B8" s="5"/>
      <c r="C8" s="6"/>
      <c r="D8" s="6"/>
      <c r="E8" s="30" t="s">
        <v>5</v>
      </c>
      <c r="F8" s="6"/>
      <c r="G8" s="6"/>
      <c r="H8" s="31" t="s">
        <v>12</v>
      </c>
      <c r="I8" s="6"/>
      <c r="J8" s="6"/>
      <c r="K8" s="6"/>
      <c r="L8" s="8"/>
      <c r="N8" s="86"/>
      <c r="O8" s="86"/>
      <c r="P8" s="86"/>
      <c r="Q8" s="86"/>
    </row>
    <row r="9" spans="2:17" s="15" customFormat="1" ht="32.25" customHeight="1" x14ac:dyDescent="0.25">
      <c r="B9" s="9"/>
      <c r="C9" s="10"/>
      <c r="D9" s="10"/>
      <c r="E9" s="11">
        <f ca="1">TODAY()</f>
        <v>44077</v>
      </c>
      <c r="F9" s="12" t="s">
        <v>0</v>
      </c>
      <c r="G9" s="10"/>
      <c r="H9" s="50"/>
      <c r="I9" s="10"/>
      <c r="J9" s="10"/>
      <c r="K9" s="10"/>
      <c r="L9" s="14"/>
      <c r="N9" s="86"/>
      <c r="O9" s="86"/>
      <c r="P9" s="86"/>
      <c r="Q9" s="86"/>
    </row>
    <row r="10" spans="2:17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8"/>
    </row>
    <row r="11" spans="2:17" x14ac:dyDescent="0.25">
      <c r="B11" s="5"/>
      <c r="C11" s="6"/>
      <c r="D11" s="6"/>
      <c r="E11" s="6"/>
      <c r="F11" s="6"/>
      <c r="G11" s="6"/>
      <c r="H11" s="58" t="s">
        <v>2</v>
      </c>
      <c r="I11" s="6"/>
      <c r="J11" s="6"/>
      <c r="K11" s="6"/>
      <c r="L11" s="8"/>
      <c r="O11" s="59" t="s">
        <v>41</v>
      </c>
    </row>
    <row r="12" spans="2:17" ht="18.75" x14ac:dyDescent="0.25">
      <c r="B12" s="5"/>
      <c r="C12" s="6"/>
      <c r="D12" s="95" t="s">
        <v>9</v>
      </c>
      <c r="E12" s="96"/>
      <c r="F12" s="16" t="s">
        <v>1</v>
      </c>
      <c r="G12" s="6"/>
      <c r="H12" s="51"/>
      <c r="I12" s="6"/>
      <c r="J12" s="17" t="str">
        <f>IF(H12="",".",H12/H9-1)</f>
        <v>.</v>
      </c>
      <c r="K12" s="6"/>
      <c r="L12" s="8"/>
      <c r="O12" s="62" t="s">
        <v>39</v>
      </c>
    </row>
    <row r="13" spans="2:17" x14ac:dyDescent="0.25">
      <c r="B13" s="5"/>
      <c r="C13" s="6"/>
      <c r="D13" s="6"/>
      <c r="E13" s="6"/>
      <c r="F13" s="6"/>
      <c r="G13" s="6"/>
      <c r="H13" s="31" t="s">
        <v>13</v>
      </c>
      <c r="I13" s="6"/>
      <c r="J13" s="18" t="str">
        <f>IF(H12="","",IF(J12=-1,"",IF(J12&lt;0,"DESCONTO",IF(J12&gt;0,"AUMENTOU??",IF(J12=0,"",IF(J12="","",""))))))</f>
        <v/>
      </c>
      <c r="K13" s="6"/>
      <c r="L13" s="8"/>
    </row>
    <row r="14" spans="2:17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8"/>
    </row>
    <row r="15" spans="2:17" ht="15.75" thickBot="1" x14ac:dyDescent="0.3">
      <c r="B15" s="19"/>
      <c r="C15" s="20"/>
      <c r="D15" s="20"/>
      <c r="E15" s="20"/>
      <c r="F15" s="20"/>
      <c r="G15" s="20"/>
      <c r="H15" s="21"/>
      <c r="I15" s="20"/>
      <c r="J15" s="20"/>
      <c r="K15" s="20"/>
      <c r="L15" s="22"/>
    </row>
    <row r="16" spans="2:17" ht="15.75" thickBot="1" x14ac:dyDescent="0.3">
      <c r="H16" s="35"/>
    </row>
    <row r="17" spans="2:32" x14ac:dyDescent="0.25">
      <c r="B17" s="2"/>
      <c r="C17" s="3"/>
      <c r="D17" s="3"/>
      <c r="E17" s="3"/>
      <c r="F17" s="3"/>
      <c r="G17" s="3"/>
      <c r="H17" s="23"/>
      <c r="I17" s="3"/>
      <c r="J17" s="3"/>
      <c r="K17" s="3"/>
      <c r="L17" s="4"/>
    </row>
    <row r="18" spans="2:32" ht="14.25" customHeight="1" x14ac:dyDescent="0.25">
      <c r="B18" s="5"/>
      <c r="C18" s="6"/>
      <c r="D18" s="6"/>
      <c r="E18" s="6"/>
      <c r="F18" s="6"/>
      <c r="G18" s="6"/>
      <c r="H18" s="6"/>
      <c r="I18" s="6"/>
      <c r="J18" s="6"/>
      <c r="K18" s="6"/>
      <c r="L18" s="8"/>
      <c r="N18" s="35" t="s">
        <v>42</v>
      </c>
      <c r="AF18" s="35" t="s">
        <v>42</v>
      </c>
    </row>
    <row r="19" spans="2:32" ht="15" customHeight="1" x14ac:dyDescent="0.25">
      <c r="B19" s="5"/>
      <c r="C19" s="6"/>
      <c r="D19" s="6"/>
      <c r="E19" s="7" t="s">
        <v>4</v>
      </c>
      <c r="F19" s="6"/>
      <c r="G19" s="6"/>
      <c r="H19" s="6"/>
      <c r="I19" s="6"/>
      <c r="J19" s="6"/>
      <c r="K19" s="6"/>
      <c r="L19" s="8"/>
      <c r="N19" s="65" t="s">
        <v>44</v>
      </c>
      <c r="AF19" s="65" t="s">
        <v>44</v>
      </c>
    </row>
    <row r="20" spans="2:32" ht="18.75" x14ac:dyDescent="0.25">
      <c r="B20" s="5"/>
      <c r="C20" s="6"/>
      <c r="D20" s="71">
        <v>30</v>
      </c>
      <c r="E20" s="70">
        <f ca="1">E9+D20</f>
        <v>44107</v>
      </c>
      <c r="F20" s="24" t="s">
        <v>3</v>
      </c>
      <c r="G20" s="6"/>
      <c r="H20" s="52"/>
      <c r="I20" s="6"/>
      <c r="J20" s="6"/>
      <c r="K20" s="6"/>
      <c r="L20" s="8"/>
      <c r="N20" s="64" t="str">
        <f t="shared" ref="N20" si="0">IF(L20="","",IF($H$22="","",$H$22/L20))</f>
        <v/>
      </c>
      <c r="AF20" s="64" t="str">
        <f t="shared" ref="AF20" si="1">IF(AD20="","",IF($H$22="","",$H$22/AD20))</f>
        <v/>
      </c>
    </row>
    <row r="21" spans="2:32" x14ac:dyDescent="0.25">
      <c r="B21" s="5"/>
      <c r="C21" s="6"/>
      <c r="D21" s="6"/>
      <c r="E21" s="6"/>
      <c r="F21" s="6"/>
      <c r="G21" s="6"/>
      <c r="H21" s="6"/>
      <c r="I21" s="6"/>
      <c r="J21" s="6"/>
      <c r="K21" s="6"/>
      <c r="L21" s="8"/>
    </row>
    <row r="22" spans="2:32" ht="31.5" customHeight="1" x14ac:dyDescent="0.25">
      <c r="B22" s="5"/>
      <c r="C22" s="6"/>
      <c r="D22" s="6"/>
      <c r="E22" s="6"/>
      <c r="F22" s="25" t="s">
        <v>8</v>
      </c>
      <c r="G22" s="6"/>
      <c r="H22" s="13" t="str">
        <f>IF(H9="","",IF(AND(H9="",H20=""),"",H9-H20))</f>
        <v/>
      </c>
      <c r="I22" s="6"/>
      <c r="J22" s="6"/>
      <c r="K22" s="6"/>
      <c r="L22" s="8"/>
      <c r="N22" s="76" t="s">
        <v>35</v>
      </c>
      <c r="O22" s="76" t="s">
        <v>36</v>
      </c>
    </row>
    <row r="23" spans="2:32" x14ac:dyDescent="0.25">
      <c r="B23" s="5"/>
      <c r="C23" s="6"/>
      <c r="D23" s="6"/>
      <c r="E23" s="6"/>
      <c r="F23" s="6"/>
      <c r="G23" s="6"/>
      <c r="H23" s="6"/>
      <c r="I23" s="6"/>
      <c r="J23" s="6"/>
      <c r="K23" s="6"/>
      <c r="L23" s="8"/>
      <c r="N23" s="77"/>
      <c r="O23" s="77"/>
    </row>
    <row r="24" spans="2:32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8"/>
      <c r="N24" s="78"/>
      <c r="O24" s="78"/>
    </row>
    <row r="25" spans="2:32" x14ac:dyDescent="0.25">
      <c r="B25" s="5"/>
      <c r="C25" s="6"/>
      <c r="D25" s="6"/>
      <c r="E25" s="6"/>
      <c r="F25" s="26" t="s">
        <v>6</v>
      </c>
      <c r="G25" s="6"/>
      <c r="H25" s="6"/>
      <c r="I25" s="6"/>
      <c r="J25" s="26" t="s">
        <v>7</v>
      </c>
      <c r="K25" s="6"/>
      <c r="L25" s="8"/>
    </row>
    <row r="26" spans="2:32" ht="18.75" x14ac:dyDescent="0.25">
      <c r="B26" s="5"/>
      <c r="C26" s="6"/>
      <c r="D26" s="17" t="str">
        <f>IFERROR(E26/$H$22-1,"")</f>
        <v/>
      </c>
      <c r="E26" s="27" t="str">
        <f>IF(OR($H$22="",F26=""),"",(F26*H26))</f>
        <v/>
      </c>
      <c r="F26" s="49">
        <v>3</v>
      </c>
      <c r="G26" s="6"/>
      <c r="H26" s="64" t="str">
        <f t="shared" ref="H26:H33" si="2">IF(F26="","",IF($H$22="","",$H$22/F26))</f>
        <v/>
      </c>
      <c r="I26" s="6"/>
      <c r="J26" s="66" t="str">
        <f>IF(H26="","",IF(F26="","",IF($H$22="","",IF(O26=0,0,IFERROR(RATE(F26,H26,-$H$22),"NÃO ACEITE")))))</f>
        <v/>
      </c>
      <c r="K26" s="6"/>
      <c r="L26" s="8"/>
      <c r="N26" s="56" t="str">
        <f t="shared" ref="N26" si="3">IF(H26="","",IF($H$22="","",T26/F26))</f>
        <v/>
      </c>
      <c r="O26" s="57" t="str">
        <f>IF(H26="","",N26/H26)</f>
        <v/>
      </c>
      <c r="T26" s="68" t="str">
        <f>IF($H$22="","",(F26*H26)-$H$22)</f>
        <v/>
      </c>
    </row>
    <row r="27" spans="2:32" ht="18.75" x14ac:dyDescent="0.25">
      <c r="B27" s="5"/>
      <c r="C27" s="6"/>
      <c r="D27" s="17" t="str">
        <f t="shared" ref="D27:D28" si="4">IFERROR(E27/$H$22-1,"")</f>
        <v/>
      </c>
      <c r="E27" s="27" t="str">
        <f t="shared" ref="E27:E28" si="5">IF(OR($H$22="",F27=""),"",(F27*H27))</f>
        <v/>
      </c>
      <c r="F27" s="49">
        <v>6</v>
      </c>
      <c r="G27" s="6"/>
      <c r="H27" s="64" t="str">
        <f t="shared" si="2"/>
        <v/>
      </c>
      <c r="I27" s="6"/>
      <c r="J27" s="66" t="str">
        <f t="shared" ref="J27:J28" si="6">IF(H27="","",IF(F27="","",IF($H$22="","",IF(O27=0,0,IFERROR(RATE(F27,H27,-$H$22),"NÃO ACEITE")))))</f>
        <v/>
      </c>
      <c r="K27" s="6"/>
      <c r="L27" s="8"/>
      <c r="N27" s="56" t="str">
        <f>IF(H27="","",IF($H$22="","",T27/F27))</f>
        <v/>
      </c>
      <c r="O27" s="57" t="str">
        <f t="shared" ref="O27:O28" si="7">IF(H27="","",N27/H27)</f>
        <v/>
      </c>
      <c r="T27" s="68" t="str">
        <f t="shared" ref="T27:T33" si="8">IF($H$22="","",(F27*H27)-$H$22)</f>
        <v/>
      </c>
    </row>
    <row r="28" spans="2:32" ht="18.75" x14ac:dyDescent="0.25">
      <c r="B28" s="5"/>
      <c r="C28" s="6"/>
      <c r="D28" s="17" t="str">
        <f t="shared" si="4"/>
        <v/>
      </c>
      <c r="E28" s="27" t="str">
        <f t="shared" si="5"/>
        <v/>
      </c>
      <c r="F28" s="49">
        <v>8</v>
      </c>
      <c r="G28" s="6"/>
      <c r="H28" s="64" t="str">
        <f t="shared" si="2"/>
        <v/>
      </c>
      <c r="I28" s="6"/>
      <c r="J28" s="66" t="str">
        <f t="shared" si="6"/>
        <v/>
      </c>
      <c r="K28" s="6"/>
      <c r="L28" s="8"/>
      <c r="N28" s="56" t="str">
        <f t="shared" ref="N28:N33" si="9">IF(H28="","",IF($H$22="","",T28/F28))</f>
        <v/>
      </c>
      <c r="O28" s="57" t="str">
        <f t="shared" si="7"/>
        <v/>
      </c>
      <c r="T28" s="68" t="str">
        <f t="shared" si="8"/>
        <v/>
      </c>
    </row>
    <row r="29" spans="2:32" ht="18.75" x14ac:dyDescent="0.25">
      <c r="B29" s="5"/>
      <c r="C29" s="6"/>
      <c r="D29" s="75" t="str">
        <f t="shared" ref="D29:D33" si="10">IFERROR(E29/$H$22-1,"")</f>
        <v/>
      </c>
      <c r="E29" s="27" t="str">
        <f t="shared" ref="E29:E33" si="11">IF(OR($H$22="",F29=""),"",(F29*H29))</f>
        <v/>
      </c>
      <c r="F29" s="49">
        <v>10</v>
      </c>
      <c r="G29" s="6"/>
      <c r="H29" s="64" t="str">
        <f t="shared" si="2"/>
        <v/>
      </c>
      <c r="I29" s="6"/>
      <c r="J29" s="66" t="str">
        <f t="shared" ref="J29:J33" si="12">IF(H29="","",IF(F29="","",IF($H$22="","",IF(O29=0,0,IFERROR(RATE(F29,H29,-$H$22),"NÃO ACEITE")))))</f>
        <v/>
      </c>
      <c r="K29" s="6"/>
      <c r="L29" s="8"/>
      <c r="N29" s="56" t="str">
        <f t="shared" si="9"/>
        <v/>
      </c>
      <c r="O29" s="57" t="str">
        <f t="shared" ref="O29:O33" si="13">IF(H29="","",N29/H29)</f>
        <v/>
      </c>
      <c r="T29" s="68" t="str">
        <f t="shared" si="8"/>
        <v/>
      </c>
    </row>
    <row r="30" spans="2:32" ht="18.75" x14ac:dyDescent="0.25">
      <c r="B30" s="5"/>
      <c r="C30" s="6"/>
      <c r="D30" s="75" t="str">
        <f t="shared" si="10"/>
        <v/>
      </c>
      <c r="E30" s="27" t="str">
        <f t="shared" si="11"/>
        <v/>
      </c>
      <c r="F30" s="49">
        <v>12</v>
      </c>
      <c r="G30" s="6"/>
      <c r="H30" s="64" t="str">
        <f t="shared" si="2"/>
        <v/>
      </c>
      <c r="I30" s="6"/>
      <c r="J30" s="66" t="str">
        <f t="shared" si="12"/>
        <v/>
      </c>
      <c r="K30" s="6"/>
      <c r="L30" s="8"/>
      <c r="N30" s="56" t="str">
        <f t="shared" si="9"/>
        <v/>
      </c>
      <c r="O30" s="57" t="str">
        <f t="shared" si="13"/>
        <v/>
      </c>
      <c r="T30" s="68" t="str">
        <f t="shared" si="8"/>
        <v/>
      </c>
    </row>
    <row r="31" spans="2:32" ht="18.75" x14ac:dyDescent="0.25">
      <c r="B31" s="5"/>
      <c r="C31" s="6"/>
      <c r="D31" s="75" t="str">
        <f t="shared" si="10"/>
        <v/>
      </c>
      <c r="E31" s="27" t="str">
        <f t="shared" si="11"/>
        <v/>
      </c>
      <c r="F31" s="49">
        <v>18</v>
      </c>
      <c r="G31" s="6"/>
      <c r="H31" s="64" t="str">
        <f t="shared" si="2"/>
        <v/>
      </c>
      <c r="I31" s="6"/>
      <c r="J31" s="66" t="str">
        <f t="shared" si="12"/>
        <v/>
      </c>
      <c r="K31" s="6"/>
      <c r="L31" s="8"/>
      <c r="N31" s="56" t="str">
        <f t="shared" si="9"/>
        <v/>
      </c>
      <c r="O31" s="57" t="str">
        <f t="shared" si="13"/>
        <v/>
      </c>
      <c r="T31" s="68" t="str">
        <f t="shared" si="8"/>
        <v/>
      </c>
    </row>
    <row r="32" spans="2:32" ht="18.75" x14ac:dyDescent="0.25">
      <c r="B32" s="5"/>
      <c r="C32" s="6"/>
      <c r="D32" s="75" t="str">
        <f t="shared" si="10"/>
        <v/>
      </c>
      <c r="E32" s="27" t="str">
        <f t="shared" si="11"/>
        <v/>
      </c>
      <c r="F32" s="49">
        <v>24</v>
      </c>
      <c r="G32" s="6"/>
      <c r="H32" s="64" t="str">
        <f t="shared" si="2"/>
        <v/>
      </c>
      <c r="I32" s="6"/>
      <c r="J32" s="66" t="str">
        <f t="shared" si="12"/>
        <v/>
      </c>
      <c r="K32" s="6"/>
      <c r="L32" s="8"/>
      <c r="N32" s="56" t="str">
        <f t="shared" si="9"/>
        <v/>
      </c>
      <c r="O32" s="57" t="str">
        <f t="shared" si="13"/>
        <v/>
      </c>
      <c r="T32" s="68" t="str">
        <f t="shared" si="8"/>
        <v/>
      </c>
    </row>
    <row r="33" spans="2:20" ht="18.75" x14ac:dyDescent="0.25">
      <c r="B33" s="5"/>
      <c r="C33" s="6"/>
      <c r="D33" s="75" t="str">
        <f t="shared" si="10"/>
        <v/>
      </c>
      <c r="E33" s="27" t="str">
        <f t="shared" si="11"/>
        <v/>
      </c>
      <c r="F33" s="49">
        <v>36</v>
      </c>
      <c r="G33" s="6"/>
      <c r="H33" s="64" t="str">
        <f t="shared" si="2"/>
        <v/>
      </c>
      <c r="I33" s="6"/>
      <c r="J33" s="66" t="str">
        <f t="shared" si="12"/>
        <v/>
      </c>
      <c r="K33" s="6"/>
      <c r="L33" s="8"/>
      <c r="N33" s="56" t="str">
        <f t="shared" si="9"/>
        <v/>
      </c>
      <c r="O33" s="57" t="str">
        <f t="shared" si="13"/>
        <v/>
      </c>
      <c r="T33" s="68" t="str">
        <f t="shared" si="8"/>
        <v/>
      </c>
    </row>
    <row r="34" spans="2:20" ht="18" customHeight="1" x14ac:dyDescent="0.25">
      <c r="B34" s="5"/>
      <c r="C34" s="6"/>
      <c r="D34" s="6"/>
      <c r="E34" s="6"/>
      <c r="F34" s="6"/>
      <c r="G34" s="6"/>
      <c r="H34" s="6"/>
      <c r="I34" s="6"/>
      <c r="J34" s="6"/>
      <c r="K34" s="6"/>
      <c r="L34" s="8"/>
    </row>
    <row r="35" spans="2:20" ht="18" customHeight="1" thickBot="1" x14ac:dyDescent="0.3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2"/>
    </row>
    <row r="36" spans="2:20" ht="15.75" thickBot="1" x14ac:dyDescent="0.3">
      <c r="H36" s="35"/>
    </row>
    <row r="37" spans="2:20" x14ac:dyDescent="0.25">
      <c r="B37" s="2"/>
      <c r="C37" s="3"/>
      <c r="D37" s="3"/>
      <c r="E37" s="3"/>
      <c r="F37" s="3"/>
      <c r="G37" s="3"/>
      <c r="H37" s="3"/>
      <c r="I37" s="3"/>
      <c r="J37" s="3"/>
      <c r="K37" s="3"/>
      <c r="L37" s="4"/>
    </row>
    <row r="38" spans="2:20" x14ac:dyDescent="0.25">
      <c r="B38" s="5"/>
      <c r="C38" s="6"/>
      <c r="D38" s="6"/>
      <c r="E38" s="6"/>
      <c r="F38" s="6"/>
      <c r="G38" s="6"/>
      <c r="H38" s="6"/>
      <c r="I38" s="6"/>
      <c r="J38" s="6"/>
      <c r="K38" s="6"/>
      <c r="L38" s="8"/>
    </row>
    <row r="39" spans="2:20" x14ac:dyDescent="0.25">
      <c r="B39" s="5"/>
      <c r="C39" s="6"/>
      <c r="D39" s="6"/>
      <c r="E39" s="26" t="s">
        <v>7</v>
      </c>
      <c r="F39" s="6"/>
      <c r="G39" s="6"/>
      <c r="H39" s="6"/>
      <c r="I39" s="6"/>
      <c r="J39" s="6"/>
      <c r="K39" s="6"/>
      <c r="L39" s="8"/>
    </row>
    <row r="40" spans="2:20" ht="39" customHeight="1" x14ac:dyDescent="0.25">
      <c r="B40" s="5"/>
      <c r="C40" s="6"/>
      <c r="D40" s="6"/>
      <c r="E40" s="72">
        <v>0.02</v>
      </c>
      <c r="F40" s="25" t="s">
        <v>8</v>
      </c>
      <c r="G40" s="6"/>
      <c r="H40" s="13" t="str">
        <f>H22</f>
        <v/>
      </c>
      <c r="I40" s="6"/>
      <c r="J40" s="6"/>
      <c r="K40" s="6"/>
      <c r="L40" s="8"/>
      <c r="N40" s="76" t="s">
        <v>35</v>
      </c>
      <c r="O40" s="76" t="s">
        <v>36</v>
      </c>
    </row>
    <row r="41" spans="2:20" ht="14.45" customHeight="1" x14ac:dyDescent="0.25">
      <c r="B41" s="5"/>
      <c r="C41" s="94" t="s">
        <v>46</v>
      </c>
      <c r="D41" s="94"/>
      <c r="E41" s="30" t="s">
        <v>14</v>
      </c>
      <c r="F41" s="6"/>
      <c r="G41" s="6"/>
      <c r="H41" s="6"/>
      <c r="I41" s="6"/>
      <c r="K41" s="6"/>
      <c r="L41" s="8"/>
      <c r="N41" s="77"/>
      <c r="O41" s="77"/>
    </row>
    <row r="42" spans="2:20" x14ac:dyDescent="0.25">
      <c r="B42" s="5"/>
      <c r="C42" s="94"/>
      <c r="D42" s="94"/>
      <c r="E42" s="6"/>
      <c r="F42" s="60" t="s">
        <v>40</v>
      </c>
      <c r="G42" s="6"/>
      <c r="H42" s="53" t="s">
        <v>11</v>
      </c>
      <c r="I42" s="6"/>
      <c r="J42" s="92" t="s">
        <v>45</v>
      </c>
      <c r="K42" s="92"/>
      <c r="L42" s="8"/>
      <c r="N42" s="78"/>
      <c r="O42" s="78"/>
    </row>
    <row r="43" spans="2:20" ht="7.5" customHeight="1" x14ac:dyDescent="0.25">
      <c r="B43" s="5"/>
      <c r="C43" s="6"/>
      <c r="E43" s="6"/>
      <c r="F43" s="6"/>
      <c r="G43" s="6"/>
      <c r="H43" s="6"/>
      <c r="I43" s="6"/>
      <c r="J43" s="6"/>
      <c r="K43" s="6"/>
      <c r="L43" s="8"/>
    </row>
    <row r="44" spans="2:20" ht="18.75" x14ac:dyDescent="0.25">
      <c r="B44" s="5"/>
      <c r="C44" s="90" t="str">
        <f>IF(E44="","",IF($H$40="","",J44/$H$40-1))</f>
        <v/>
      </c>
      <c r="D44" s="91"/>
      <c r="E44" s="73">
        <v>2</v>
      </c>
      <c r="F44" s="29" t="str">
        <f>IFERROR(PMT($E$40,E44,-$H$40),"")</f>
        <v/>
      </c>
      <c r="G44" s="6"/>
      <c r="H44" s="43" t="str">
        <f>IF(E44="","",IF($H$40="","",J44-$H$40))</f>
        <v/>
      </c>
      <c r="I44" s="6"/>
      <c r="J44" s="93" t="str">
        <f t="shared" ref="J44:J51" si="14">IFERROR((E44*F44),"")</f>
        <v/>
      </c>
      <c r="K44" s="93"/>
      <c r="L44" s="8"/>
      <c r="N44" s="56" t="str">
        <f>IF(H44="","",H44/E44)</f>
        <v/>
      </c>
      <c r="O44" s="57" t="str">
        <f>IF(H44="","",N44/F44)</f>
        <v/>
      </c>
    </row>
    <row r="45" spans="2:20" ht="18.75" x14ac:dyDescent="0.25">
      <c r="B45" s="5"/>
      <c r="C45" s="90" t="str">
        <f t="shared" ref="C45:C51" si="15">IF(E45="","",IF($H$40="","",J45/$H$40-1))</f>
        <v/>
      </c>
      <c r="D45" s="91"/>
      <c r="E45" s="73">
        <v>3</v>
      </c>
      <c r="F45" s="29" t="str">
        <f t="shared" ref="F45:F51" si="16">IFERROR(PMT($E$40,E45,-$H$40),"")</f>
        <v/>
      </c>
      <c r="G45" s="6"/>
      <c r="H45" s="43" t="str">
        <f t="shared" ref="H45:H51" si="17">IF(E45="","",IF($H$40="","",J45-$H$40))</f>
        <v/>
      </c>
      <c r="I45" s="6"/>
      <c r="J45" s="93" t="str">
        <f t="shared" si="14"/>
        <v/>
      </c>
      <c r="K45" s="93"/>
      <c r="L45" s="8"/>
      <c r="N45" s="56" t="str">
        <f t="shared" ref="N45:N51" si="18">IF(H45="","",H45/E45)</f>
        <v/>
      </c>
      <c r="O45" s="57" t="str">
        <f t="shared" ref="O45:O51" si="19">IF(H45="","",N45/F45)</f>
        <v/>
      </c>
    </row>
    <row r="46" spans="2:20" ht="18.75" x14ac:dyDescent="0.25">
      <c r="B46" s="5"/>
      <c r="C46" s="90" t="str">
        <f t="shared" si="15"/>
        <v/>
      </c>
      <c r="D46" s="91"/>
      <c r="E46" s="73">
        <v>6</v>
      </c>
      <c r="F46" s="29" t="str">
        <f t="shared" si="16"/>
        <v/>
      </c>
      <c r="G46" s="6"/>
      <c r="H46" s="43" t="str">
        <f t="shared" si="17"/>
        <v/>
      </c>
      <c r="I46" s="6"/>
      <c r="J46" s="93" t="str">
        <f t="shared" si="14"/>
        <v/>
      </c>
      <c r="K46" s="93"/>
      <c r="L46" s="8"/>
      <c r="N46" s="56" t="str">
        <f t="shared" si="18"/>
        <v/>
      </c>
      <c r="O46" s="57" t="str">
        <f t="shared" si="19"/>
        <v/>
      </c>
    </row>
    <row r="47" spans="2:20" ht="18.75" x14ac:dyDescent="0.25">
      <c r="B47" s="5"/>
      <c r="C47" s="90" t="str">
        <f t="shared" si="15"/>
        <v/>
      </c>
      <c r="D47" s="91"/>
      <c r="E47" s="73">
        <v>8</v>
      </c>
      <c r="F47" s="29" t="str">
        <f t="shared" si="16"/>
        <v/>
      </c>
      <c r="G47" s="6"/>
      <c r="H47" s="43" t="str">
        <f t="shared" si="17"/>
        <v/>
      </c>
      <c r="I47" s="6"/>
      <c r="J47" s="93" t="str">
        <f t="shared" si="14"/>
        <v/>
      </c>
      <c r="K47" s="93"/>
      <c r="L47" s="8"/>
      <c r="N47" s="56" t="str">
        <f t="shared" si="18"/>
        <v/>
      </c>
      <c r="O47" s="57" t="str">
        <f t="shared" si="19"/>
        <v/>
      </c>
    </row>
    <row r="48" spans="2:20" ht="18.75" x14ac:dyDescent="0.25">
      <c r="B48" s="5"/>
      <c r="C48" s="90" t="str">
        <f t="shared" si="15"/>
        <v/>
      </c>
      <c r="D48" s="91"/>
      <c r="E48" s="73">
        <v>12</v>
      </c>
      <c r="F48" s="29" t="str">
        <f t="shared" si="16"/>
        <v/>
      </c>
      <c r="G48" s="6"/>
      <c r="H48" s="43" t="str">
        <f t="shared" si="17"/>
        <v/>
      </c>
      <c r="I48" s="6"/>
      <c r="J48" s="93" t="str">
        <f t="shared" si="14"/>
        <v/>
      </c>
      <c r="K48" s="93"/>
      <c r="L48" s="8"/>
      <c r="N48" s="56" t="str">
        <f t="shared" si="18"/>
        <v/>
      </c>
      <c r="O48" s="57" t="str">
        <f t="shared" si="19"/>
        <v/>
      </c>
    </row>
    <row r="49" spans="2:15" ht="18.75" x14ac:dyDescent="0.25">
      <c r="B49" s="5"/>
      <c r="C49" s="90" t="str">
        <f t="shared" si="15"/>
        <v/>
      </c>
      <c r="D49" s="91"/>
      <c r="E49" s="73">
        <v>24</v>
      </c>
      <c r="F49" s="29" t="str">
        <f t="shared" si="16"/>
        <v/>
      </c>
      <c r="G49" s="6"/>
      <c r="H49" s="43" t="str">
        <f t="shared" si="17"/>
        <v/>
      </c>
      <c r="I49" s="6"/>
      <c r="J49" s="93" t="str">
        <f t="shared" si="14"/>
        <v/>
      </c>
      <c r="K49" s="93"/>
      <c r="L49" s="8"/>
      <c r="N49" s="56" t="str">
        <f t="shared" si="18"/>
        <v/>
      </c>
      <c r="O49" s="57" t="str">
        <f t="shared" si="19"/>
        <v/>
      </c>
    </row>
    <row r="50" spans="2:15" ht="18.75" x14ac:dyDescent="0.25">
      <c r="B50" s="5"/>
      <c r="C50" s="90" t="str">
        <f t="shared" si="15"/>
        <v/>
      </c>
      <c r="D50" s="91"/>
      <c r="E50" s="73">
        <v>36</v>
      </c>
      <c r="F50" s="29" t="str">
        <f t="shared" si="16"/>
        <v/>
      </c>
      <c r="G50" s="6"/>
      <c r="H50" s="43" t="str">
        <f t="shared" si="17"/>
        <v/>
      </c>
      <c r="I50" s="6"/>
      <c r="J50" s="93" t="str">
        <f t="shared" si="14"/>
        <v/>
      </c>
      <c r="K50" s="93"/>
      <c r="L50" s="8"/>
      <c r="N50" s="56" t="str">
        <f t="shared" si="18"/>
        <v/>
      </c>
      <c r="O50" s="57" t="str">
        <f t="shared" si="19"/>
        <v/>
      </c>
    </row>
    <row r="51" spans="2:15" ht="18.75" x14ac:dyDescent="0.25">
      <c r="B51" s="5"/>
      <c r="C51" s="90" t="str">
        <f t="shared" si="15"/>
        <v/>
      </c>
      <c r="D51" s="91"/>
      <c r="E51" s="73">
        <v>60</v>
      </c>
      <c r="F51" s="29" t="str">
        <f t="shared" si="16"/>
        <v/>
      </c>
      <c r="G51" s="6"/>
      <c r="H51" s="43" t="str">
        <f t="shared" si="17"/>
        <v/>
      </c>
      <c r="I51" s="6"/>
      <c r="J51" s="93" t="str">
        <f t="shared" si="14"/>
        <v/>
      </c>
      <c r="K51" s="93"/>
      <c r="L51" s="8"/>
      <c r="N51" s="56" t="str">
        <f t="shared" si="18"/>
        <v/>
      </c>
      <c r="O51" s="57" t="str">
        <f t="shared" si="19"/>
        <v/>
      </c>
    </row>
    <row r="52" spans="2:15" x14ac:dyDescent="0.25">
      <c r="B52" s="5"/>
      <c r="C52" s="6"/>
      <c r="D52" s="6"/>
      <c r="E52" s="6"/>
      <c r="F52" s="6"/>
      <c r="G52" s="6"/>
      <c r="H52" s="6"/>
      <c r="I52" s="6"/>
      <c r="J52" s="6"/>
      <c r="K52" s="6"/>
      <c r="L52" s="8"/>
    </row>
    <row r="53" spans="2:15" ht="15.75" thickBot="1" x14ac:dyDescent="0.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2"/>
    </row>
  </sheetData>
  <sheetProtection algorithmName="SHA-512" hashValue="QAbWa69vCu1sI9X38nYmJaI6FmM2Iuuoloc4xhFoiSdHecAL9M9zUbJDIhJLPBCqrI2hwiVy9lIeW5+txa93lQ==" saltValue="64iGF6R4W9CYWQDP3Itmaw==" spinCount="100000" sheet="1" objects="1" scenarios="1" selectLockedCells="1"/>
  <mergeCells count="24">
    <mergeCell ref="N7:Q9"/>
    <mergeCell ref="C47:D47"/>
    <mergeCell ref="C48:D48"/>
    <mergeCell ref="C49:D49"/>
    <mergeCell ref="C50:D50"/>
    <mergeCell ref="D12:E12"/>
    <mergeCell ref="C45:D45"/>
    <mergeCell ref="C46:D46"/>
    <mergeCell ref="C51:D51"/>
    <mergeCell ref="N22:N24"/>
    <mergeCell ref="O22:O24"/>
    <mergeCell ref="N40:N42"/>
    <mergeCell ref="O40:O42"/>
    <mergeCell ref="J42:K42"/>
    <mergeCell ref="J47:K47"/>
    <mergeCell ref="J48:K48"/>
    <mergeCell ref="J49:K49"/>
    <mergeCell ref="J50:K50"/>
    <mergeCell ref="J51:K51"/>
    <mergeCell ref="J44:K44"/>
    <mergeCell ref="J45:K45"/>
    <mergeCell ref="J46:K46"/>
    <mergeCell ref="C41:D42"/>
    <mergeCell ref="C44:D44"/>
  </mergeCells>
  <conditionalFormatting sqref="J12">
    <cfRule type="cellIs" dxfId="11" priority="12" stopIfTrue="1" operator="greaterThan">
      <formula>0</formula>
    </cfRule>
  </conditionalFormatting>
  <conditionalFormatting sqref="D20">
    <cfRule type="cellIs" dxfId="10" priority="10" stopIfTrue="1" operator="equal">
      <formula>0</formula>
    </cfRule>
    <cfRule type="cellIs" dxfId="9" priority="11" stopIfTrue="1" operator="equal">
      <formula>""</formula>
    </cfRule>
  </conditionalFormatting>
  <conditionalFormatting sqref="J26:J28">
    <cfRule type="cellIs" dxfId="8" priority="8" stopIfTrue="1" operator="lessThan">
      <formula>0</formula>
    </cfRule>
    <cfRule type="cellIs" dxfId="7" priority="9" stopIfTrue="1" operator="greaterThan">
      <formula>0</formula>
    </cfRule>
  </conditionalFormatting>
  <conditionalFormatting sqref="D26:D28">
    <cfRule type="cellIs" dxfId="6" priority="7" stopIfTrue="1" operator="greaterThan">
      <formula>0</formula>
    </cfRule>
  </conditionalFormatting>
  <conditionalFormatting sqref="E40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C44:C51">
    <cfRule type="cellIs" dxfId="3" priority="4" stopIfTrue="1" operator="greaterThan">
      <formula>0</formula>
    </cfRule>
  </conditionalFormatting>
  <conditionalFormatting sqref="J29:J33">
    <cfRule type="cellIs" dxfId="2" priority="2" stopIfTrue="1" operator="lessThan">
      <formula>0</formula>
    </cfRule>
    <cfRule type="cellIs" dxfId="1" priority="3" stopIfTrue="1" operator="greaterThan">
      <formula>0</formula>
    </cfRule>
  </conditionalFormatting>
  <conditionalFormatting sqref="D29:D33">
    <cfRule type="cellIs" dxfId="0" priority="1" stopIfTrue="1" operator="greaterThan">
      <formula>0</formula>
    </cfRule>
  </conditionalFormatting>
  <hyperlinks>
    <hyperlink ref="N7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2" orientation="portrait" horizontalDpi="0" verticalDpi="0" r:id="rId2"/>
  <headerFooter>
    <oddHeader>&amp;LMUDANDO PASSO A PASSO
Prof. Luiz Izidoro&amp;RParte Integrante do Curso:
Organização: TEMPO e TAREFAS</oddHeader>
    <oddFooter>&amp;LFolha  &amp;P  de  &amp;N
&amp;D  x  &amp;T&amp;CGostou do Conteúdo?
Conheça mais novidades em nosso site!&amp;RVisite nosso site:
www.mudandopassoapasso.com.br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QUAL É O VALOR</vt:lpstr>
      <vt:lpstr>QUAL É O JUROS</vt:lpstr>
      <vt:lpstr>ANALISE SUA DIVIDA</vt:lpstr>
      <vt:lpstr>'ANALISE SUA DIVIDA'!Area_de_impressao</vt:lpstr>
      <vt:lpstr>'QUAL É O JUROS'!Area_de_impressao</vt:lpstr>
      <vt:lpstr>'QUAL É O VALOR'!Area_de_impressao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Sarno izidoro</dc:creator>
  <cp:lastModifiedBy>Luiz Carlos de Sarno izidoro</cp:lastModifiedBy>
  <cp:lastPrinted>2020-09-03T11:41:46Z</cp:lastPrinted>
  <dcterms:created xsi:type="dcterms:W3CDTF">2020-07-10T12:26:02Z</dcterms:created>
  <dcterms:modified xsi:type="dcterms:W3CDTF">2020-09-03T11:54:14Z</dcterms:modified>
</cp:coreProperties>
</file>